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EJECUCIÓN  POAI 2021" sheetId="1" r:id="rId1"/>
  </sheets>
  <definedNames>
    <definedName name="_xlnm._FilterDatabase" localSheetId="0" hidden="1">'EJECUCIÓN  POAI 2021'!$A$4:$J$57</definedName>
  </definedNames>
  <calcPr calcId="145621" iterateDelta="1E-4"/>
</workbook>
</file>

<file path=xl/calcChain.xml><?xml version="1.0" encoding="utf-8"?>
<calcChain xmlns="http://schemas.openxmlformats.org/spreadsheetml/2006/main">
  <c r="I54" i="1" l="1"/>
  <c r="H5" i="1"/>
  <c r="I5" i="1"/>
  <c r="J5" i="1"/>
  <c r="H6" i="1"/>
  <c r="I6" i="1"/>
  <c r="J6" i="1"/>
  <c r="I7" i="1"/>
  <c r="J7" i="1"/>
  <c r="H8" i="1"/>
  <c r="I8" i="1"/>
  <c r="J8" i="1"/>
  <c r="H9" i="1"/>
  <c r="I9" i="1"/>
  <c r="J9" i="1"/>
  <c r="I10" i="1"/>
  <c r="J10" i="1"/>
  <c r="H11" i="1"/>
  <c r="I11" i="1"/>
  <c r="J11" i="1"/>
  <c r="H12" i="1"/>
  <c r="I12" i="1"/>
  <c r="J12" i="1"/>
  <c r="H13" i="1"/>
  <c r="J13" i="1" s="1"/>
  <c r="H14" i="1"/>
  <c r="J14" i="1" s="1"/>
  <c r="I14" i="1"/>
  <c r="I15" i="1"/>
  <c r="J15" i="1"/>
  <c r="H16" i="1"/>
  <c r="J16" i="1" s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G24" i="1"/>
  <c r="I25" i="1"/>
  <c r="J25" i="1"/>
  <c r="G26" i="1"/>
  <c r="H26" i="1"/>
  <c r="J26" i="1" s="1"/>
  <c r="I26" i="1"/>
  <c r="I28" i="1"/>
  <c r="J28" i="1"/>
  <c r="I29" i="1"/>
  <c r="J29" i="1"/>
  <c r="I30" i="1"/>
  <c r="J30" i="1"/>
  <c r="G31" i="1"/>
  <c r="H31" i="1"/>
  <c r="I33" i="1"/>
  <c r="J33" i="1"/>
  <c r="G34" i="1"/>
  <c r="H34" i="1"/>
  <c r="I34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G45" i="1"/>
  <c r="H45" i="1"/>
  <c r="J45" i="1" s="1"/>
  <c r="J47" i="1"/>
  <c r="J48" i="1"/>
  <c r="G49" i="1"/>
  <c r="H49" i="1"/>
  <c r="J49" i="1" s="1"/>
  <c r="I49" i="1"/>
  <c r="H51" i="1"/>
  <c r="I51" i="1" s="1"/>
  <c r="J51" i="1"/>
  <c r="G52" i="1"/>
  <c r="J54" i="1"/>
  <c r="G55" i="1"/>
  <c r="J55" i="1" s="1"/>
  <c r="H55" i="1"/>
  <c r="I55" i="1"/>
  <c r="G35" i="1" l="1"/>
  <c r="G56" i="1" s="1"/>
  <c r="H52" i="1"/>
  <c r="J52" i="1" s="1"/>
  <c r="I31" i="1"/>
  <c r="I45" i="1"/>
  <c r="J34" i="1"/>
  <c r="I16" i="1"/>
  <c r="I13" i="1"/>
  <c r="I24" i="1" s="1"/>
  <c r="I35" i="1" s="1"/>
  <c r="I56" i="1" s="1"/>
  <c r="H24" i="1"/>
  <c r="H35" i="1" l="1"/>
  <c r="J24" i="1"/>
  <c r="H56" i="1" l="1"/>
  <c r="J56" i="1" s="1"/>
  <c r="J35" i="1"/>
</calcChain>
</file>

<file path=xl/comments1.xml><?xml version="1.0" encoding="utf-8"?>
<comments xmlns="http://schemas.openxmlformats.org/spreadsheetml/2006/main">
  <authors>
    <author>Alba Enerieth Benjumea Urrea</author>
  </authors>
  <commentList>
    <comment ref="I37" authorId="0">
      <text>
        <r>
          <rPr>
            <b/>
            <sz val="9"/>
            <color indexed="81"/>
            <rFont val="Tahoma"/>
            <family val="2"/>
          </rPr>
          <t xml:space="preserve">Faltaron por ejecutar $ 42.800.000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 xml:space="preserve">no se ejecutaron 50.594.996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<sst xmlns="http://schemas.openxmlformats.org/spreadsheetml/2006/main" count="291" uniqueCount="193">
  <si>
    <t>NO APLICA</t>
  </si>
  <si>
    <t>2.5.8 Observatorio del Territorio</t>
  </si>
  <si>
    <t>2.5.7 Sistema integral de comunicaciones</t>
  </si>
  <si>
    <t>2.5.6 Internacionalización de la Universidad</t>
  </si>
  <si>
    <t>2.5.5 Asesoria y apoyo al sector productivo de la región</t>
  </si>
  <si>
    <t>2.5.4 Capacitación del sector productivo principalmente en temas relacionados con comercio internacional</t>
  </si>
  <si>
    <t>2.5.3 Oferta de servicios asesorias y consultorias</t>
  </si>
  <si>
    <t>2.5.2 Solidez del liderazgo regional</t>
  </si>
  <si>
    <t>2.5.1 Nuevos campos de investigación para el apoyo productivo regional y fortalecer la difusión del conocimiento generado</t>
  </si>
  <si>
    <t>2.4.19 Infraestructura para la formación deportiva.</t>
  </si>
  <si>
    <t>2.4.18 Sede de la Facultad de ciencias humanas y de la educación</t>
  </si>
  <si>
    <t>2.4.17 Sede de la Facultad de ciencias basicas e ingenieria</t>
  </si>
  <si>
    <t>2.4.16 Sede de la Facultad de ciencias economicas</t>
  </si>
  <si>
    <t>2.4.15 Sede de la Facultad de ciencias de la salud</t>
  </si>
  <si>
    <t>2.4.14 Sede de Facultad de ciencias agrarias</t>
  </si>
  <si>
    <t>2.4.13 Edificios y equipos para laboratorios</t>
  </si>
  <si>
    <t>2.4.12 Sistema de Información Gerencial</t>
  </si>
  <si>
    <t>2.4.11 Modernixzación de equipos de computo</t>
  </si>
  <si>
    <t>2.4.10 Infraestructura tecnologica</t>
  </si>
  <si>
    <t>2.4.9 Espacio de estudio independiente</t>
  </si>
  <si>
    <t>2.4.8 Modernización bibliotecas</t>
  </si>
  <si>
    <t>2.4.7 Redes viales</t>
  </si>
  <si>
    <t>2.4.6 Mantenimiento de Equipos e infraestructura</t>
  </si>
  <si>
    <t>2.4.5 Espacios de abastecimiento para la comunidad</t>
  </si>
  <si>
    <t>2.4.4 Baterías sanitarias industriales</t>
  </si>
  <si>
    <t>2.4.3 Edificio de posgrado</t>
  </si>
  <si>
    <t>2.4.2 Estudios de preinversión</t>
  </si>
  <si>
    <t>2.4.1 Adecuación. Infraestructura de servicios acueducto alcantarillado energia y gas.</t>
  </si>
  <si>
    <t>2.3.1 Ninguna</t>
  </si>
  <si>
    <t>2.2.7 Programas del area de ingenieria arquitectura urbanismo y afines</t>
  </si>
  <si>
    <t>2.2.6 Programas del area de matematicas y ciencias naturales</t>
  </si>
  <si>
    <t>2.2.5 Programas del area en educación</t>
  </si>
  <si>
    <t>2.2.4 Programas del area de ciencias de la salud</t>
  </si>
  <si>
    <t>2.2.3 Programas del area de artes</t>
  </si>
  <si>
    <t>2.2.2 Programas del area de ciencias socials y humanas</t>
  </si>
  <si>
    <t>2.2.1 Estudios de factibilidad para nuevos programas</t>
  </si>
  <si>
    <t>2.1.3 Fortalecimiento de la presencia de la Universidad en la región en la orinoquia</t>
  </si>
  <si>
    <t>2.1.2 Articulación de la educación media y superior</t>
  </si>
  <si>
    <t>2.1.1 Educación virtual</t>
  </si>
  <si>
    <t>1.4.4 Sociedad del conocimiento</t>
  </si>
  <si>
    <t>1.4.3 Publicaciones de excelencia</t>
  </si>
  <si>
    <t>1.4.2 Oficina de transferencia de resultados de investigacion</t>
  </si>
  <si>
    <t>1.4.1 Articulación de la Universidad con la empresa y el estado</t>
  </si>
  <si>
    <t>1.3.4 Fortalecimiento de los grupos de investigación y visibilización de la investigación.</t>
  </si>
  <si>
    <t>1.3.3 Generación de convenios</t>
  </si>
  <si>
    <t>1.3.2 Proyectos especializados</t>
  </si>
  <si>
    <t>1.3.1 Programas de especialización maestrías y doctorados propias y en convenio.</t>
  </si>
  <si>
    <t>1.2.10 Retención estudiantil</t>
  </si>
  <si>
    <t>1.2.9 Internacionalización de curriculo</t>
  </si>
  <si>
    <t>1.2.8 Equidad social y mejoramiento del bienestar Institucional</t>
  </si>
  <si>
    <t>1.2.7 Permanentes estudios de contexto</t>
  </si>
  <si>
    <t>1.2.6 Formación de lenguas extranjera</t>
  </si>
  <si>
    <t>1.2.5 Proceso academico de calidad</t>
  </si>
  <si>
    <t>2.5 Interración de la Universidad con la región</t>
  </si>
  <si>
    <t>1.2.4 Procesos de autoregulacion</t>
  </si>
  <si>
    <t>2.4 Diseñar y adoptar un plan para el desarrollo fisico y tecnológico de la Universidad</t>
  </si>
  <si>
    <t>1.2.3 Proceso de mejoramiento continuo</t>
  </si>
  <si>
    <t>2.3 Nueva sede en el meta u otro Departamento de la Orinoquia</t>
  </si>
  <si>
    <t>1.2.2 Modernización de procesos administrativos</t>
  </si>
  <si>
    <t>2.2 Nuevos programas de pregrado tecnologicos y profesionales</t>
  </si>
  <si>
    <t>1.2.1 Estructuración organica</t>
  </si>
  <si>
    <t>2.1 Descenteralización Universitaria</t>
  </si>
  <si>
    <t>1.1.4 Movilidad internacional de profesores y estudiantes</t>
  </si>
  <si>
    <t>1.4 Aporte tecnologico de la Universidad a la región</t>
  </si>
  <si>
    <t>1.1.3 Formación avanzada para el personal administrativo</t>
  </si>
  <si>
    <t>1.3 Desarrollo de la ciencia la tecnologia e innovación</t>
  </si>
  <si>
    <t>1.1.2 Relevo Generacional</t>
  </si>
  <si>
    <t>1.2 Sistema de Acreditación y certificación de calidad</t>
  </si>
  <si>
    <t>2. PREPARACION PARA LA COMPETITIVIDAD Y PRODUCTIVIDAD</t>
  </si>
  <si>
    <t>2. APERTURA DE NUEVOS PROGRAMAS Y PREPARACION DE LA REGION EN COMPETITIVIDAD Y PRODUCTIVIDAD ENMARCADA
(70%)</t>
  </si>
  <si>
    <t>1.1.1 Formación profesoral en mestrias y doctorados</t>
  </si>
  <si>
    <t>1.1 Gestion del talento humano</t>
  </si>
  <si>
    <t>1.UNIVERSIDAD INVESTIGATIVA</t>
  </si>
  <si>
    <t>1. DESARROLLO CIENTIFICO EN LINEAS DE INVESTIGACION INSTITUCIONAL 
(30%)</t>
  </si>
  <si>
    <t>SUBPROGRAMAS</t>
  </si>
  <si>
    <t>PROGRAMAS</t>
  </si>
  <si>
    <t>ESTRATEGIA</t>
  </si>
  <si>
    <t>POLITICA</t>
  </si>
  <si>
    <t>Fuente: Banco de Programas y Proyectos, División Financiera.</t>
  </si>
  <si>
    <t>TOTALES POAI- ADICIONADOS  ESTAMPILLA UNILLANOS--CREE-PFC 2019-2020 -ESTAMPILLA NACIONAL-NACION MEN</t>
  </si>
  <si>
    <t>TOTAL PROYECTOS ADICIONADOS RECURSOS NACIÓN MEN</t>
  </si>
  <si>
    <t xml:space="preserve"> NACIÓN MEN</t>
  </si>
  <si>
    <t>ADICIONADO</t>
  </si>
  <si>
    <t>Mejoramiento de las redes eléctricas de media tensión y subestación principal, Universidad de los Llanos, campus Barcelona</t>
  </si>
  <si>
    <t>PLANEACIÓN</t>
  </si>
  <si>
    <t xml:space="preserve">PLAN 05 2905 2020     
     </t>
  </si>
  <si>
    <t>PROYECTOS ADICIONADOS RECURSOS  NACIÓN MEN</t>
  </si>
  <si>
    <t>TOTAL  PROYECTOS ADICIONADOS EXCEDENTES CREE</t>
  </si>
  <si>
    <t xml:space="preserve"> EXCEDENTES CREE</t>
  </si>
  <si>
    <t xml:space="preserve"> PROYECTOS ADICIONADOS EXCEDENTES CREE</t>
  </si>
  <si>
    <t>TOTAL ADICIONADO ESTAMPILLA NACIONAL 2020-2021</t>
  </si>
  <si>
    <t>ESTAMPILLA NACIONAL</t>
  </si>
  <si>
    <t>Dotación tecnológica y medios educativos para el aseguramiento  de la calidad y los objetivos misionales del programa de Biología, Universidad de los Llanos.</t>
  </si>
  <si>
    <t>FACULTAD DE CIENCIAS BASICAS E INGENIERIA</t>
  </si>
  <si>
    <t>FCBI</t>
  </si>
  <si>
    <t>ADICIONADO-PFC 2020</t>
  </si>
  <si>
    <t>Construcción de la portería principal y red contra incendios, Campus Boquemonte de la Universidad de los Llanos ubicada en el Municipio de Granada Meta.</t>
  </si>
  <si>
    <t xml:space="preserve">PLAN 06 2710 2020     
     </t>
  </si>
  <si>
    <t xml:space="preserve"> PROYECTOS ADICIONADOS ESTAMPILLA NACIONAL</t>
  </si>
  <si>
    <t>TOTAL  PROYECTOS ADICIONADOS PLAN DE FOMENTO A LA CALIDAD 2019-2020-2021</t>
  </si>
  <si>
    <t>PFC 2021</t>
  </si>
  <si>
    <t>Estudios y diseños para el mejoramiento y dotación de las  Bibliotecas del Campus Barcelona y San Antonio,Universidad de los Llanos.</t>
  </si>
  <si>
    <t>BIBLIOTECA</t>
  </si>
  <si>
    <t>BIB 05 1908 2021</t>
  </si>
  <si>
    <t>Adquisición de equipos especializados para los laboratorios de Biología Molecular, Histopatología y Química de la Universidad de los Llanos.</t>
  </si>
  <si>
    <t>VICERECTORIA DE RECURSOS</t>
  </si>
  <si>
    <t>VIARE 01 1108 2021</t>
  </si>
  <si>
    <t>PFC 2020</t>
  </si>
  <si>
    <t>Estudios de contexto, mercado e impacto, para determinar el desarrollo, necesidades y articulación de la Universidad de los Llanos con la Orinoquia Colombiana (FASE II)</t>
  </si>
  <si>
    <t>VICERECTORIA ACADEMICA</t>
  </si>
  <si>
    <t>VIAC 12 2910 2020</t>
  </si>
  <si>
    <t>Mejoramiento de las porterias de acceso  peatonal y vehicular de los Campus Barcelona y San Antonio, Universidad de los Llanos</t>
  </si>
  <si>
    <t>PLAN 07 2810 2020</t>
  </si>
  <si>
    <t>Adquisición de herramientas tecnológicas para el desarrollo de las actividades académicas en la Universidad de los Llanos.</t>
  </si>
  <si>
    <t>SISTEMAS</t>
  </si>
  <si>
    <t xml:space="preserve">SIST 09 2810 2020          </t>
  </si>
  <si>
    <t>Adquisición de equipos especializados para el desarrollo de las actividades de docencia e investigación de la Universidad de los Llanos.</t>
  </si>
  <si>
    <t>FCBI 07 2610 2020</t>
  </si>
  <si>
    <t>PFC 2019</t>
  </si>
  <si>
    <t>Oferta de dos programas profesionales de la Universidad de los Llanos, en la modalidad a distancia tradicional, en tres Departamentos de la Orinoquía Colombiana (FASE I)</t>
  </si>
  <si>
    <t>VICERRECTORIA ACADÉMICA</t>
  </si>
  <si>
    <t>VIAC 04 1208 2019</t>
  </si>
  <si>
    <t>PROYECTOS ADICIONADOS PLAN DE FOMENTO A LA CALIDAD 2019-2020-2021</t>
  </si>
  <si>
    <t>TOTAL PLAN OPERATIVO ANUAL DE INVERSIÓN 2021</t>
  </si>
  <si>
    <t>TOTAL PROYECTOS CON RECURSOS ESTAMPILLA NACIONAL POAI 2021</t>
  </si>
  <si>
    <t>POAI</t>
  </si>
  <si>
    <t xml:space="preserve">
Construcción de domos geodésicos para el bienestar estudiantil en el campus san Antonio, Universidad de los Llanos
</t>
  </si>
  <si>
    <t>FACULTAD DE CIENCIAS DE LA SALUD</t>
  </si>
  <si>
    <t>FCS 01 2411 2020</t>
  </si>
  <si>
    <t>PROYETOS CON RECURSOS ESTAMPILLA NACIONAL POAI 2021</t>
  </si>
  <si>
    <t>TOTAL PROYETOS CON RECURSOS ESTAMPILLA UNILLANOS Y EXCEDENTES POAI 2021</t>
  </si>
  <si>
    <t>EXCEDENTES CREE</t>
  </si>
  <si>
    <t>Dotación tecnológica y medios educativos para el aseguramiento  de la calidad y los objetivos misionales en los programas de Ingeniería Electrónica e Ingeniería de Sistemas, de la Universidad de los Llanos</t>
  </si>
  <si>
    <t>FCBI 08 2411 2020</t>
  </si>
  <si>
    <t>Dotación de equipos médicos especializados y mobiliario para el Centro Clínico Veterinario de la Universidad de los Llanos</t>
  </si>
  <si>
    <t>FACULTAD DE CIENCIAS AGROPECUARIAS Y RECURSOS NATURALES</t>
  </si>
  <si>
    <t>FCARN 07 2411 2020</t>
  </si>
  <si>
    <t>PROYECTOS POAI EXCEDENTES CREE VIGENCIAS ANTERIORES</t>
  </si>
  <si>
    <t>TOTAL PROYECTOS CON RECURSOS PGN POAI  2021</t>
  </si>
  <si>
    <t>PGN</t>
  </si>
  <si>
    <t xml:space="preserve">Fomentar estrategias que mejore la calidad de vida a través del acompañamiento integral a la comunidad de la Universidad de los Llanos </t>
  </si>
  <si>
    <t>BIENESTAR</t>
  </si>
  <si>
    <t>BU 10 2411 2020</t>
  </si>
  <si>
    <t>Estampilla</t>
  </si>
  <si>
    <t>Aseguramiento de la calidad académica, con miras a la acreditación internacional del programa de Medicina Veterinaria y Zootecnia</t>
  </si>
  <si>
    <t>FCARN 06 2411 2020</t>
  </si>
  <si>
    <t>Mejoramiento de la infraestructura física de los campus de la Universidad de los Llanos</t>
  </si>
  <si>
    <t>PLAN 08 2311 2020</t>
  </si>
  <si>
    <t>Implementación del Plan Estratégico de Tecnologías de la Información de la Universidad de los Llanos (fase II)</t>
  </si>
  <si>
    <t>SIST 10 2411 2020</t>
  </si>
  <si>
    <t>Manejo integral de los recursos naturales y los impactos ambientales en la Universidad de los Llanos</t>
  </si>
  <si>
    <t>PLAN 09 2411 2020</t>
  </si>
  <si>
    <t>Adquisición de equipos y mobiliario especializado para los laboratorios de la Universidad de los Llanos</t>
  </si>
  <si>
    <t>VIARE 11 2311 2020</t>
  </si>
  <si>
    <t>Fortalecimiento del desarrollo científico e investigativo mediante la optimización de los equipos de laboratorios básicos y especializados de la Universidad de los Llanos</t>
  </si>
  <si>
    <t>VIARE 10 2011 2020</t>
  </si>
  <si>
    <t>Dotación del aula virtual de aprendizaje - AVA - como innovación en la formación con tecnologías tic de la Universidad de los Llanos.</t>
  </si>
  <si>
    <t>VICERRECTORIA ACADEMICA</t>
  </si>
  <si>
    <t>VIAC 20 2011 2020</t>
  </si>
  <si>
    <t>Implementar el sistema de laboratorios como apoyo al desarrollo de las funciones misionales  de la Universidad de los Llanos</t>
  </si>
  <si>
    <t>VIAC 19 2011 2020</t>
  </si>
  <si>
    <t>Ampliación de los recursos bibliográficos y bases de datos para el desarrollo de las áreas del conocimiento en la Universidad de los Llanos</t>
  </si>
  <si>
    <t>BIB 04 2011 2020</t>
  </si>
  <si>
    <t>Implementación del modelo de internacionalización como proceso estratégico para el fortalecimiento de la competitividad regional de la Universidad de los Llanos (fase II)</t>
  </si>
  <si>
    <t>VIAC 18 1911 2020</t>
  </si>
  <si>
    <t xml:space="preserve">Construcción de documento maestro y fichas de registro  calificado para la creación de nuevos programas académicos de la Universidad de los Llanos. </t>
  </si>
  <si>
    <t>VIAC 17 1911 2020</t>
  </si>
  <si>
    <t>Fortalecimiento de la calidad académica a través de la enseñanza y desarrollo de habilidades comunicativas en el manejo de una segunda lengua</t>
  </si>
  <si>
    <t>FACULTAD DE CIENCIAS HUMANAS Y DE LA EDUCACIÓN</t>
  </si>
  <si>
    <t>FCHE 03 1911 2020</t>
  </si>
  <si>
    <t>Interacción de la Universidad con el entorno a través de los diferentes campos de proyección social, contribuyendo en el desarrollo integral de la Orinoquia.</t>
  </si>
  <si>
    <t>VIAC 16 1811 2020</t>
  </si>
  <si>
    <t>Fortalecer las capacidades en ciencia, tecnología e innovación para la generación de conocimiento con visibilidad e impacto en la Universidad de los Llanos</t>
  </si>
  <si>
    <t>VIAC 15 1811 2020</t>
  </si>
  <si>
    <t>Implementación del plan de comunicaciones institucional de la Universidad de los Llanos (fase II)</t>
  </si>
  <si>
    <t>VIARE 09 1711 2020</t>
  </si>
  <si>
    <t>Fortalecer los procesos de aseguramiento de la calidad en la Universidad de los Llanos</t>
  </si>
  <si>
    <t>VIAC 14 1711 2020</t>
  </si>
  <si>
    <t>Apoyo a la formación de alto nivel y fortalecimiento de las competencias del profesorado  en la Universidad de los Llanos</t>
  </si>
  <si>
    <t>VIAC 13 1711 2020</t>
  </si>
  <si>
    <t>% EJECU</t>
  </si>
  <si>
    <t>SALDO</t>
  </si>
  <si>
    <t xml:space="preserve">EJECUTADO R.P </t>
  </si>
  <si>
    <t xml:space="preserve">VALOR PROYECTADO </t>
  </si>
  <si>
    <t>FUENTE DE RECURSOS</t>
  </si>
  <si>
    <t>TIPO</t>
  </si>
  <si>
    <t>NOMBRE PROYECTO</t>
  </si>
  <si>
    <t>NOMBRE PROPONENTE</t>
  </si>
  <si>
    <t>BPUNI</t>
  </si>
  <si>
    <t>No</t>
  </si>
  <si>
    <t>OFICINA ASESORA DE PLANEACION</t>
  </si>
  <si>
    <t>UNIVERSIDAD DE LOS LLANOS</t>
  </si>
  <si>
    <t xml:space="preserve">  EJECUCIÓN PLAN OPERATIVO ANUAL DE INVERSIÓN -  PROYECTOS DE INVERSIÓN CORTE 31 DE DICIEMBRE 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</si>
</sst>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&quot;$&quot;#,##0"/>
    <numFmt numFmtId="165" formatCode="&quot;$&quot;\ #,##0.00"/>
    <numFmt numFmtId="166" formatCode="_-* #,##0.00\ _€_-;\-* #,##0.00\ _€_-;_-* &quot;-&quot;??\ _€_-;_-@_-"/>
    <numFmt numFmtId="167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theme="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81">
    <xf numFmtId="0" fontId="0" fillId="0" borderId="0" xfId="0"/>
    <xf numFmtId="3" fontId="2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justify"/>
    </xf>
    <xf numFmtId="3" fontId="2" fillId="2" borderId="0" xfId="0" applyNumberFormat="1" applyFont="1" applyFill="1" applyBorder="1" applyAlignment="1">
      <alignment horizont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9" fontId="4" fillId="3" borderId="2" xfId="2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left" vertical="center" wrapText="1"/>
    </xf>
    <xf numFmtId="3" fontId="4" fillId="3" borderId="4" xfId="0" applyNumberFormat="1" applyFont="1" applyFill="1" applyBorder="1" applyAlignment="1">
      <alignment horizontal="left" vertical="center" wrapText="1"/>
    </xf>
    <xf numFmtId="3" fontId="4" fillId="3" borderId="5" xfId="0" applyNumberFormat="1" applyFont="1" applyFill="1" applyBorder="1" applyAlignment="1">
      <alignment horizontal="left" vertical="center" wrapText="1"/>
    </xf>
    <xf numFmtId="9" fontId="4" fillId="3" borderId="2" xfId="2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9" fontId="2" fillId="2" borderId="2" xfId="2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right" vertical="center"/>
    </xf>
    <xf numFmtId="9" fontId="2" fillId="0" borderId="2" xfId="2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justify" vertical="center" wrapText="1"/>
    </xf>
    <xf numFmtId="3" fontId="6" fillId="0" borderId="6" xfId="0" applyNumberFormat="1" applyFont="1" applyFill="1" applyBorder="1" applyAlignment="1">
      <alignment horizontal="justify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9" fontId="6" fillId="0" borderId="6" xfId="2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9" fontId="4" fillId="3" borderId="2" xfId="0" applyNumberFormat="1" applyFont="1" applyFill="1" applyBorder="1" applyAlignment="1">
      <alignment horizontal="center" vertical="center"/>
    </xf>
    <xf numFmtId="164" fontId="4" fillId="3" borderId="2" xfId="3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9" fontId="2" fillId="0" borderId="2" xfId="2" applyFont="1" applyFill="1" applyBorder="1" applyAlignment="1">
      <alignment horizontal="center" vertical="center"/>
    </xf>
    <xf numFmtId="164" fontId="2" fillId="0" borderId="2" xfId="3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164" fontId="6" fillId="0" borderId="2" xfId="3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justify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 wrapText="1"/>
    </xf>
    <xf numFmtId="167" fontId="6" fillId="0" borderId="2" xfId="4" applyNumberFormat="1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4"/>
    <cellStyle name="Millares 5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95250</xdr:rowOff>
    </xdr:from>
    <xdr:ext cx="2094442" cy="733424"/>
    <xdr:pic>
      <xdr:nvPicPr>
        <xdr:cNvPr id="2" name="2 Imagen" descr="C:\Users\ALBA.BENJUMEA\Downloads\Logo Unillanos -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2094442" cy="7334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M4516"/>
  <sheetViews>
    <sheetView tabSelected="1" topLeftCell="A22" zoomScale="90" zoomScaleNormal="90" workbookViewId="0">
      <selection activeCell="P8" sqref="P8"/>
    </sheetView>
  </sheetViews>
  <sheetFormatPr baseColWidth="10" defaultRowHeight="15" x14ac:dyDescent="0.25"/>
  <cols>
    <col min="1" max="1" width="4.7109375" style="1" customWidth="1"/>
    <col min="2" max="2" width="10.85546875" style="5" customWidth="1"/>
    <col min="3" max="3" width="24" style="4" customWidth="1"/>
    <col min="4" max="4" width="42.5703125" style="3" customWidth="1"/>
    <col min="5" max="5" width="14" style="2" customWidth="1"/>
    <col min="6" max="6" width="13.5703125" style="1" customWidth="1"/>
    <col min="7" max="7" width="17.7109375" style="1" customWidth="1"/>
    <col min="8" max="8" width="17.28515625" style="2" customWidth="1"/>
    <col min="9" max="9" width="17.7109375" style="2" customWidth="1"/>
    <col min="10" max="10" width="10.42578125" style="2" customWidth="1"/>
    <col min="11" max="11" width="15" style="1" bestFit="1" customWidth="1"/>
    <col min="12" max="16384" width="11.42578125" style="1"/>
  </cols>
  <sheetData>
    <row r="1" spans="1:11" x14ac:dyDescent="0.25">
      <c r="A1" s="79" t="s">
        <v>191</v>
      </c>
      <c r="B1" s="79"/>
      <c r="C1" s="79"/>
      <c r="D1" s="79"/>
      <c r="E1" s="79"/>
      <c r="F1" s="79"/>
      <c r="G1" s="79"/>
      <c r="H1" s="79"/>
      <c r="I1" s="79"/>
      <c r="J1" s="79"/>
    </row>
    <row r="2" spans="1:11" x14ac:dyDescent="0.25">
      <c r="A2" s="79" t="s">
        <v>190</v>
      </c>
      <c r="B2" s="79"/>
      <c r="C2" s="79"/>
      <c r="D2" s="79"/>
      <c r="E2" s="79"/>
      <c r="F2" s="79"/>
      <c r="G2" s="79"/>
      <c r="H2" s="79"/>
      <c r="I2" s="79"/>
      <c r="J2" s="79"/>
    </row>
    <row r="3" spans="1:11" ht="42.75" customHeight="1" x14ac:dyDescent="0.25">
      <c r="A3" s="78" t="s">
        <v>192</v>
      </c>
      <c r="B3" s="78"/>
      <c r="C3" s="78"/>
      <c r="D3" s="78"/>
      <c r="E3" s="78"/>
      <c r="F3" s="78"/>
      <c r="G3" s="78"/>
      <c r="H3" s="78"/>
      <c r="I3" s="78"/>
      <c r="J3" s="78"/>
    </row>
    <row r="4" spans="1:11" s="77" customFormat="1" ht="45" customHeight="1" x14ac:dyDescent="0.2">
      <c r="A4" s="9" t="s">
        <v>189</v>
      </c>
      <c r="B4" s="9" t="s">
        <v>188</v>
      </c>
      <c r="C4" s="9" t="s">
        <v>187</v>
      </c>
      <c r="D4" s="9" t="s">
        <v>186</v>
      </c>
      <c r="E4" s="9" t="s">
        <v>185</v>
      </c>
      <c r="F4" s="80" t="s">
        <v>184</v>
      </c>
      <c r="G4" s="80" t="s">
        <v>183</v>
      </c>
      <c r="H4" s="9" t="s">
        <v>182</v>
      </c>
      <c r="I4" s="9" t="s">
        <v>181</v>
      </c>
      <c r="J4" s="9" t="s">
        <v>180</v>
      </c>
    </row>
    <row r="5" spans="1:11" ht="51" customHeight="1" x14ac:dyDescent="0.25">
      <c r="A5" s="37">
        <v>1</v>
      </c>
      <c r="B5" s="36" t="s">
        <v>179</v>
      </c>
      <c r="C5" s="65" t="s">
        <v>157</v>
      </c>
      <c r="D5" s="50" t="s">
        <v>178</v>
      </c>
      <c r="E5" s="70" t="s">
        <v>125</v>
      </c>
      <c r="F5" s="70" t="s">
        <v>143</v>
      </c>
      <c r="G5" s="76">
        <v>400000000</v>
      </c>
      <c r="H5" s="31">
        <f>128613328+104556817</f>
        <v>233170145</v>
      </c>
      <c r="I5" s="31">
        <f>G5-H5</f>
        <v>166829855</v>
      </c>
      <c r="J5" s="73">
        <f>H5/G5</f>
        <v>0.58292536250000004</v>
      </c>
    </row>
    <row r="6" spans="1:11" s="6" customFormat="1" ht="43.5" customHeight="1" x14ac:dyDescent="0.25">
      <c r="A6" s="70">
        <v>2</v>
      </c>
      <c r="B6" s="36" t="s">
        <v>177</v>
      </c>
      <c r="C6" s="65" t="s">
        <v>157</v>
      </c>
      <c r="D6" s="50" t="s">
        <v>176</v>
      </c>
      <c r="E6" s="70" t="s">
        <v>125</v>
      </c>
      <c r="F6" s="70" t="s">
        <v>143</v>
      </c>
      <c r="G6" s="75">
        <v>688641826</v>
      </c>
      <c r="H6" s="31">
        <f>396909183+72668620</f>
        <v>469577803</v>
      </c>
      <c r="I6" s="31">
        <f>G6-H6</f>
        <v>219064023</v>
      </c>
      <c r="J6" s="73">
        <f>H6/G6</f>
        <v>0.68188975062342494</v>
      </c>
    </row>
    <row r="7" spans="1:11" ht="52.5" customHeight="1" x14ac:dyDescent="0.25">
      <c r="A7" s="37">
        <v>3</v>
      </c>
      <c r="B7" s="36" t="s">
        <v>175</v>
      </c>
      <c r="C7" s="65" t="s">
        <v>157</v>
      </c>
      <c r="D7" s="50" t="s">
        <v>174</v>
      </c>
      <c r="E7" s="70" t="s">
        <v>125</v>
      </c>
      <c r="F7" s="70" t="s">
        <v>143</v>
      </c>
      <c r="G7" s="75">
        <v>385775290</v>
      </c>
      <c r="H7" s="31">
        <v>289467862</v>
      </c>
      <c r="I7" s="31">
        <f>G7-H7</f>
        <v>96307428</v>
      </c>
      <c r="J7" s="73">
        <f>H7/G7</f>
        <v>0.75035355945166937</v>
      </c>
    </row>
    <row r="8" spans="1:11" ht="60" x14ac:dyDescent="0.25">
      <c r="A8" s="37">
        <v>4</v>
      </c>
      <c r="B8" s="36" t="s">
        <v>173</v>
      </c>
      <c r="C8" s="65" t="s">
        <v>157</v>
      </c>
      <c r="D8" s="50" t="s">
        <v>172</v>
      </c>
      <c r="E8" s="70" t="s">
        <v>125</v>
      </c>
      <c r="F8" s="70" t="s">
        <v>143</v>
      </c>
      <c r="G8" s="75">
        <v>2280000000</v>
      </c>
      <c r="H8" s="31">
        <f>637363808+173463238</f>
        <v>810827046</v>
      </c>
      <c r="I8" s="31">
        <f>G8-H8</f>
        <v>1469172954</v>
      </c>
      <c r="J8" s="73">
        <f>H8/G8</f>
        <v>0.35562589736842104</v>
      </c>
    </row>
    <row r="9" spans="1:11" ht="60" x14ac:dyDescent="0.25">
      <c r="A9" s="37">
        <v>5</v>
      </c>
      <c r="B9" s="36" t="s">
        <v>171</v>
      </c>
      <c r="C9" s="65" t="s">
        <v>157</v>
      </c>
      <c r="D9" s="50" t="s">
        <v>170</v>
      </c>
      <c r="E9" s="70" t="s">
        <v>125</v>
      </c>
      <c r="F9" s="70" t="s">
        <v>143</v>
      </c>
      <c r="G9" s="75">
        <v>1390072731</v>
      </c>
      <c r="H9" s="31">
        <f>683708416+125264754</f>
        <v>808973170</v>
      </c>
      <c r="I9" s="31">
        <f>G9-H9</f>
        <v>581099561</v>
      </c>
      <c r="J9" s="73">
        <f>H9/G9</f>
        <v>0.58196463534540055</v>
      </c>
      <c r="K9" s="6"/>
    </row>
    <row r="10" spans="1:11" ht="67.5" customHeight="1" x14ac:dyDescent="0.25">
      <c r="A10" s="66">
        <v>6</v>
      </c>
      <c r="B10" s="36" t="s">
        <v>169</v>
      </c>
      <c r="C10" s="65" t="s">
        <v>168</v>
      </c>
      <c r="D10" s="50" t="s">
        <v>167</v>
      </c>
      <c r="E10" s="70" t="s">
        <v>125</v>
      </c>
      <c r="F10" s="70" t="s">
        <v>143</v>
      </c>
      <c r="G10" s="75">
        <v>600000000</v>
      </c>
      <c r="H10" s="31">
        <v>513459711</v>
      </c>
      <c r="I10" s="31">
        <f>G10-H10</f>
        <v>86540289</v>
      </c>
      <c r="J10" s="73">
        <f>H10/G10</f>
        <v>0.85576618500000001</v>
      </c>
      <c r="K10" s="6"/>
    </row>
    <row r="11" spans="1:11" ht="61.5" customHeight="1" x14ac:dyDescent="0.25">
      <c r="A11" s="37">
        <v>7</v>
      </c>
      <c r="B11" s="36" t="s">
        <v>166</v>
      </c>
      <c r="C11" s="65" t="s">
        <v>157</v>
      </c>
      <c r="D11" s="50" t="s">
        <v>165</v>
      </c>
      <c r="E11" s="70" t="s">
        <v>125</v>
      </c>
      <c r="F11" s="70" t="s">
        <v>143</v>
      </c>
      <c r="G11" s="75">
        <v>240800000</v>
      </c>
      <c r="H11" s="31">
        <f>107210001+17200000</f>
        <v>124410001</v>
      </c>
      <c r="I11" s="31">
        <f>G11-H11</f>
        <v>116389999</v>
      </c>
      <c r="J11" s="73">
        <f>H11/G11</f>
        <v>0.51665282807308965</v>
      </c>
      <c r="K11" s="6"/>
    </row>
    <row r="12" spans="1:11" ht="61.5" customHeight="1" x14ac:dyDescent="0.25">
      <c r="A12" s="37">
        <v>8</v>
      </c>
      <c r="B12" s="36" t="s">
        <v>164</v>
      </c>
      <c r="C12" s="65" t="s">
        <v>157</v>
      </c>
      <c r="D12" s="50" t="s">
        <v>163</v>
      </c>
      <c r="E12" s="70" t="s">
        <v>125</v>
      </c>
      <c r="F12" s="70" t="s">
        <v>143</v>
      </c>
      <c r="G12" s="75">
        <v>659351491</v>
      </c>
      <c r="H12" s="31">
        <f>155542780+144908250</f>
        <v>300451030</v>
      </c>
      <c r="I12" s="31">
        <f>G12-H12</f>
        <v>358900461</v>
      </c>
      <c r="J12" s="73">
        <f>H12/G12</f>
        <v>0.45567657630427655</v>
      </c>
      <c r="K12" s="6"/>
    </row>
    <row r="13" spans="1:11" ht="48.75" customHeight="1" x14ac:dyDescent="0.25">
      <c r="A13" s="37">
        <v>9</v>
      </c>
      <c r="B13" s="36" t="s">
        <v>162</v>
      </c>
      <c r="C13" s="65" t="s">
        <v>102</v>
      </c>
      <c r="D13" s="50" t="s">
        <v>161</v>
      </c>
      <c r="E13" s="70" t="s">
        <v>125</v>
      </c>
      <c r="F13" s="70" t="s">
        <v>143</v>
      </c>
      <c r="G13" s="75">
        <v>850000000</v>
      </c>
      <c r="H13" s="31">
        <f>620732218+150000000</f>
        <v>770732218</v>
      </c>
      <c r="I13" s="31">
        <f>G13-H13</f>
        <v>79267782</v>
      </c>
      <c r="J13" s="73">
        <f>H13/G13</f>
        <v>0.90674378588235294</v>
      </c>
      <c r="K13" s="6"/>
    </row>
    <row r="14" spans="1:11" ht="45" x14ac:dyDescent="0.25">
      <c r="A14" s="37">
        <v>10</v>
      </c>
      <c r="B14" s="36" t="s">
        <v>160</v>
      </c>
      <c r="C14" s="65" t="s">
        <v>157</v>
      </c>
      <c r="D14" s="50" t="s">
        <v>159</v>
      </c>
      <c r="E14" s="70" t="s">
        <v>125</v>
      </c>
      <c r="F14" s="70" t="s">
        <v>143</v>
      </c>
      <c r="G14" s="75">
        <v>98872940</v>
      </c>
      <c r="H14" s="31">
        <f>41113466+26601840</f>
        <v>67715306</v>
      </c>
      <c r="I14" s="31">
        <f>G14-H14</f>
        <v>31157634</v>
      </c>
      <c r="J14" s="73">
        <f>H14/G14</f>
        <v>0.68487197811656053</v>
      </c>
      <c r="K14" s="6"/>
    </row>
    <row r="15" spans="1:11" ht="58.5" customHeight="1" x14ac:dyDescent="0.25">
      <c r="A15" s="37">
        <v>11</v>
      </c>
      <c r="B15" s="65" t="s">
        <v>158</v>
      </c>
      <c r="C15" s="65" t="s">
        <v>157</v>
      </c>
      <c r="D15" s="74" t="s">
        <v>156</v>
      </c>
      <c r="E15" s="70" t="s">
        <v>125</v>
      </c>
      <c r="F15" s="70" t="s">
        <v>143</v>
      </c>
      <c r="G15" s="75">
        <v>236363650</v>
      </c>
      <c r="H15" s="31">
        <v>223260184</v>
      </c>
      <c r="I15" s="31">
        <f>G15-H15</f>
        <v>13103466</v>
      </c>
      <c r="J15" s="73">
        <f>H15/G15</f>
        <v>0.94456226242910024</v>
      </c>
      <c r="K15" s="6"/>
    </row>
    <row r="16" spans="1:11" ht="69.75" customHeight="1" x14ac:dyDescent="0.25">
      <c r="A16" s="37">
        <v>12</v>
      </c>
      <c r="B16" s="36" t="s">
        <v>155</v>
      </c>
      <c r="C16" s="65" t="s">
        <v>105</v>
      </c>
      <c r="D16" s="50" t="s">
        <v>154</v>
      </c>
      <c r="E16" s="70" t="s">
        <v>125</v>
      </c>
      <c r="F16" s="70" t="s">
        <v>143</v>
      </c>
      <c r="G16" s="63">
        <v>850000000</v>
      </c>
      <c r="H16" s="31">
        <f>399300633+450699367</f>
        <v>850000000</v>
      </c>
      <c r="I16" s="31">
        <f>G16-H16</f>
        <v>0</v>
      </c>
      <c r="J16" s="73">
        <f>H16/G16</f>
        <v>1</v>
      </c>
    </row>
    <row r="17" spans="1:10" ht="45" x14ac:dyDescent="0.25">
      <c r="A17" s="37">
        <v>13</v>
      </c>
      <c r="B17" s="36" t="s">
        <v>153</v>
      </c>
      <c r="C17" s="65" t="s">
        <v>105</v>
      </c>
      <c r="D17" s="74" t="s">
        <v>152</v>
      </c>
      <c r="E17" s="70" t="s">
        <v>125</v>
      </c>
      <c r="F17" s="70" t="s">
        <v>143</v>
      </c>
      <c r="G17" s="63">
        <v>1400000000</v>
      </c>
      <c r="H17" s="31">
        <v>1360532000</v>
      </c>
      <c r="I17" s="31">
        <f>G17-H17</f>
        <v>39468000</v>
      </c>
      <c r="J17" s="73">
        <f>H17/G17</f>
        <v>0.97180857142857147</v>
      </c>
    </row>
    <row r="18" spans="1:10" s="6" customFormat="1" ht="45" x14ac:dyDescent="0.25">
      <c r="A18" s="70">
        <v>14</v>
      </c>
      <c r="B18" s="36" t="s">
        <v>151</v>
      </c>
      <c r="C18" s="65" t="s">
        <v>84</v>
      </c>
      <c r="D18" s="74" t="s">
        <v>150</v>
      </c>
      <c r="E18" s="70" t="s">
        <v>125</v>
      </c>
      <c r="F18" s="70" t="s">
        <v>143</v>
      </c>
      <c r="G18" s="63">
        <v>411989356</v>
      </c>
      <c r="H18" s="31">
        <v>298360828</v>
      </c>
      <c r="I18" s="31">
        <f>G18-H18</f>
        <v>113628528</v>
      </c>
      <c r="J18" s="73">
        <f>H18/G18</f>
        <v>0.72419547654527272</v>
      </c>
    </row>
    <row r="19" spans="1:10" ht="45" x14ac:dyDescent="0.25">
      <c r="A19" s="37">
        <v>15</v>
      </c>
      <c r="B19" s="36" t="s">
        <v>149</v>
      </c>
      <c r="C19" s="65" t="s">
        <v>114</v>
      </c>
      <c r="D19" s="74" t="s">
        <v>148</v>
      </c>
      <c r="E19" s="70" t="s">
        <v>125</v>
      </c>
      <c r="F19" s="70" t="s">
        <v>143</v>
      </c>
      <c r="G19" s="63">
        <v>2198591305</v>
      </c>
      <c r="H19" s="31">
        <v>2105860573</v>
      </c>
      <c r="I19" s="31">
        <f>G19-H19</f>
        <v>92730732</v>
      </c>
      <c r="J19" s="73">
        <f>H19/G19</f>
        <v>0.95782266045121101</v>
      </c>
    </row>
    <row r="20" spans="1:10" ht="35.25" customHeight="1" x14ac:dyDescent="0.25">
      <c r="A20" s="37">
        <v>16</v>
      </c>
      <c r="B20" s="65" t="s">
        <v>147</v>
      </c>
      <c r="C20" s="65" t="s">
        <v>84</v>
      </c>
      <c r="D20" s="50" t="s">
        <v>146</v>
      </c>
      <c r="E20" s="70" t="s">
        <v>125</v>
      </c>
      <c r="F20" s="70" t="s">
        <v>143</v>
      </c>
      <c r="G20" s="63">
        <v>1400000000</v>
      </c>
      <c r="H20" s="31">
        <v>1399406340</v>
      </c>
      <c r="I20" s="31">
        <f>G20-H20</f>
        <v>593660</v>
      </c>
      <c r="J20" s="73">
        <f>H20/G20</f>
        <v>0.99957595714285719</v>
      </c>
    </row>
    <row r="21" spans="1:10" ht="63" customHeight="1" x14ac:dyDescent="0.25">
      <c r="A21" s="37">
        <v>17</v>
      </c>
      <c r="B21" s="65" t="s">
        <v>145</v>
      </c>
      <c r="C21" s="71" t="s">
        <v>135</v>
      </c>
      <c r="D21" s="50" t="s">
        <v>144</v>
      </c>
      <c r="E21" s="70" t="s">
        <v>125</v>
      </c>
      <c r="F21" s="70" t="s">
        <v>143</v>
      </c>
      <c r="G21" s="63">
        <v>62104008</v>
      </c>
      <c r="H21" s="31">
        <v>61508977</v>
      </c>
      <c r="I21" s="31">
        <f>G21-H21</f>
        <v>595031</v>
      </c>
      <c r="J21" s="73">
        <f>H21/G21</f>
        <v>0.99041879873517991</v>
      </c>
    </row>
    <row r="22" spans="1:10" s="6" customFormat="1" ht="75" x14ac:dyDescent="0.25">
      <c r="A22" s="70">
        <v>18</v>
      </c>
      <c r="B22" s="65" t="s">
        <v>133</v>
      </c>
      <c r="C22" s="65" t="s">
        <v>93</v>
      </c>
      <c r="D22" s="50" t="s">
        <v>132</v>
      </c>
      <c r="E22" s="70" t="s">
        <v>125</v>
      </c>
      <c r="F22" s="70" t="s">
        <v>143</v>
      </c>
      <c r="G22" s="63">
        <v>53802128</v>
      </c>
      <c r="H22" s="31">
        <v>53633171</v>
      </c>
      <c r="I22" s="31">
        <f>G22-H22</f>
        <v>168957</v>
      </c>
      <c r="J22" s="73">
        <f>H22/G22</f>
        <v>0.99685965952870859</v>
      </c>
    </row>
    <row r="23" spans="1:10" ht="45" x14ac:dyDescent="0.25">
      <c r="A23" s="37">
        <v>19</v>
      </c>
      <c r="B23" s="65" t="s">
        <v>142</v>
      </c>
      <c r="C23" s="65" t="s">
        <v>141</v>
      </c>
      <c r="D23" s="50" t="s">
        <v>140</v>
      </c>
      <c r="E23" s="70" t="s">
        <v>125</v>
      </c>
      <c r="F23" s="70" t="s">
        <v>143</v>
      </c>
      <c r="G23" s="63">
        <v>1003807165</v>
      </c>
      <c r="H23" s="31">
        <v>361205544</v>
      </c>
      <c r="I23" s="31">
        <f>G23-H23</f>
        <v>642601621</v>
      </c>
      <c r="J23" s="73">
        <f>H23/G23</f>
        <v>0.35983559053396474</v>
      </c>
    </row>
    <row r="24" spans="1:10" ht="37.5" customHeight="1" x14ac:dyDescent="0.25">
      <c r="A24" s="16" t="s">
        <v>130</v>
      </c>
      <c r="B24" s="15"/>
      <c r="C24" s="15"/>
      <c r="D24" s="15"/>
      <c r="E24" s="15"/>
      <c r="F24" s="14"/>
      <c r="G24" s="59">
        <f>SUM(G5:G23)</f>
        <v>15210171890</v>
      </c>
      <c r="H24" s="59">
        <f>SUM(H5:H23)</f>
        <v>11102551909</v>
      </c>
      <c r="I24" s="59">
        <f>SUM(I5:I23)</f>
        <v>4107619981</v>
      </c>
      <c r="J24" s="58">
        <f>H24/G24</f>
        <v>0.72994256667798907</v>
      </c>
    </row>
    <row r="25" spans="1:10" ht="47.25" customHeight="1" x14ac:dyDescent="0.25">
      <c r="A25" s="37">
        <v>19</v>
      </c>
      <c r="B25" s="65" t="s">
        <v>142</v>
      </c>
      <c r="C25" s="65" t="s">
        <v>141</v>
      </c>
      <c r="D25" s="50" t="s">
        <v>140</v>
      </c>
      <c r="E25" s="70" t="s">
        <v>125</v>
      </c>
      <c r="F25" s="70" t="s">
        <v>139</v>
      </c>
      <c r="G25" s="72">
        <v>1476000000</v>
      </c>
      <c r="H25" s="70">
        <v>1279730142</v>
      </c>
      <c r="I25" s="70">
        <f>G25-H25</f>
        <v>196269858</v>
      </c>
      <c r="J25" s="30">
        <f>H25/G25</f>
        <v>0.86702584146341466</v>
      </c>
    </row>
    <row r="26" spans="1:10" ht="26.25" customHeight="1" x14ac:dyDescent="0.25">
      <c r="A26" s="16" t="s">
        <v>138</v>
      </c>
      <c r="B26" s="15"/>
      <c r="C26" s="15"/>
      <c r="D26" s="15"/>
      <c r="E26" s="15"/>
      <c r="F26" s="14"/>
      <c r="G26" s="59">
        <f>G25</f>
        <v>1476000000</v>
      </c>
      <c r="H26" s="59">
        <f>H25</f>
        <v>1279730142</v>
      </c>
      <c r="I26" s="59">
        <f>I25</f>
        <v>196269858</v>
      </c>
      <c r="J26" s="13">
        <f>H26/G26</f>
        <v>0.86702584146341466</v>
      </c>
    </row>
    <row r="27" spans="1:10" ht="33" customHeight="1" x14ac:dyDescent="0.25">
      <c r="A27" s="39" t="s">
        <v>137</v>
      </c>
      <c r="B27" s="38"/>
      <c r="C27" s="38"/>
      <c r="D27" s="38"/>
      <c r="E27" s="38"/>
      <c r="F27" s="38"/>
      <c r="G27" s="38"/>
      <c r="H27" s="38"/>
      <c r="I27" s="38"/>
      <c r="J27" s="38"/>
    </row>
    <row r="28" spans="1:10" ht="60" x14ac:dyDescent="0.25">
      <c r="A28" s="25">
        <v>20</v>
      </c>
      <c r="B28" s="65" t="s">
        <v>136</v>
      </c>
      <c r="C28" s="71" t="s">
        <v>135</v>
      </c>
      <c r="D28" s="69" t="s">
        <v>134</v>
      </c>
      <c r="E28" s="70" t="s">
        <v>125</v>
      </c>
      <c r="F28" s="64" t="s">
        <v>131</v>
      </c>
      <c r="G28" s="63">
        <v>386867777</v>
      </c>
      <c r="H28" s="63">
        <v>376806430</v>
      </c>
      <c r="I28" s="63">
        <f>G28-H28</f>
        <v>10061347</v>
      </c>
      <c r="J28" s="62">
        <f>H28/G28</f>
        <v>0.97399280168014613</v>
      </c>
    </row>
    <row r="29" spans="1:10" s="6" customFormat="1" ht="78.75" customHeight="1" x14ac:dyDescent="0.25">
      <c r="A29" s="70">
        <v>18</v>
      </c>
      <c r="B29" s="65" t="s">
        <v>133</v>
      </c>
      <c r="C29" s="65" t="s">
        <v>93</v>
      </c>
      <c r="D29" s="69" t="s">
        <v>132</v>
      </c>
      <c r="E29" s="65" t="s">
        <v>125</v>
      </c>
      <c r="F29" s="64" t="s">
        <v>131</v>
      </c>
      <c r="G29" s="63">
        <v>347633639</v>
      </c>
      <c r="H29" s="63">
        <v>347633639</v>
      </c>
      <c r="I29" s="63">
        <f>G29-H29</f>
        <v>0</v>
      </c>
      <c r="J29" s="30">
        <f>H29/G29</f>
        <v>1</v>
      </c>
    </row>
    <row r="30" spans="1:10" ht="56.25" customHeight="1" x14ac:dyDescent="0.25">
      <c r="A30" s="66">
        <v>21</v>
      </c>
      <c r="B30" s="65" t="s">
        <v>128</v>
      </c>
      <c r="C30" s="65" t="s">
        <v>127</v>
      </c>
      <c r="D30" s="43" t="s">
        <v>126</v>
      </c>
      <c r="E30" s="65" t="s">
        <v>125</v>
      </c>
      <c r="F30" s="64" t="s">
        <v>131</v>
      </c>
      <c r="G30" s="68">
        <v>165187847</v>
      </c>
      <c r="H30" s="63">
        <v>0</v>
      </c>
      <c r="I30" s="63">
        <f>G30-H30</f>
        <v>165187847</v>
      </c>
      <c r="J30" s="62">
        <f>H30/G30*100</f>
        <v>0</v>
      </c>
    </row>
    <row r="31" spans="1:10" ht="26.25" customHeight="1" x14ac:dyDescent="0.25">
      <c r="A31" s="67"/>
      <c r="B31" s="15" t="s">
        <v>130</v>
      </c>
      <c r="C31" s="15"/>
      <c r="D31" s="15"/>
      <c r="E31" s="15"/>
      <c r="F31" s="14"/>
      <c r="G31" s="59">
        <f>G28+G29+G30</f>
        <v>899689263</v>
      </c>
      <c r="H31" s="59">
        <f>H28+H29+H30</f>
        <v>724440069</v>
      </c>
      <c r="I31" s="59">
        <f>I28+I29+I30</f>
        <v>175249194</v>
      </c>
      <c r="J31" s="13"/>
    </row>
    <row r="32" spans="1:10" ht="26.25" customHeight="1" x14ac:dyDescent="0.25">
      <c r="A32" s="39" t="s">
        <v>129</v>
      </c>
      <c r="B32" s="38"/>
      <c r="C32" s="38"/>
      <c r="D32" s="38"/>
      <c r="E32" s="38"/>
      <c r="F32" s="38"/>
      <c r="G32" s="38"/>
      <c r="H32" s="38"/>
      <c r="I32" s="38"/>
      <c r="J32" s="38"/>
    </row>
    <row r="33" spans="1:11" ht="54.75" customHeight="1" x14ac:dyDescent="0.25">
      <c r="A33" s="66">
        <v>21</v>
      </c>
      <c r="B33" s="65" t="s">
        <v>128</v>
      </c>
      <c r="C33" s="65" t="s">
        <v>127</v>
      </c>
      <c r="D33" s="43" t="s">
        <v>126</v>
      </c>
      <c r="E33" s="65" t="s">
        <v>125</v>
      </c>
      <c r="F33" s="64" t="s">
        <v>91</v>
      </c>
      <c r="G33" s="63">
        <v>61156806</v>
      </c>
      <c r="H33" s="63">
        <v>0</v>
      </c>
      <c r="I33" s="63">
        <f>G33-H33</f>
        <v>61156806</v>
      </c>
      <c r="J33" s="62">
        <f>H33/G33*100</f>
        <v>0</v>
      </c>
    </row>
    <row r="34" spans="1:11" ht="26.25" customHeight="1" x14ac:dyDescent="0.25">
      <c r="A34" s="61" t="s">
        <v>124</v>
      </c>
      <c r="B34" s="28"/>
      <c r="C34" s="28"/>
      <c r="D34" s="28"/>
      <c r="E34" s="28"/>
      <c r="F34" s="60"/>
      <c r="G34" s="59">
        <f>G33</f>
        <v>61156806</v>
      </c>
      <c r="H34" s="59">
        <f>H33</f>
        <v>0</v>
      </c>
      <c r="I34" s="59">
        <f>I33</f>
        <v>61156806</v>
      </c>
      <c r="J34" s="13">
        <f>H34/G34</f>
        <v>0</v>
      </c>
    </row>
    <row r="35" spans="1:11" ht="25.5" customHeight="1" x14ac:dyDescent="0.25">
      <c r="A35" s="16" t="s">
        <v>123</v>
      </c>
      <c r="B35" s="15"/>
      <c r="C35" s="15"/>
      <c r="D35" s="15"/>
      <c r="E35" s="15"/>
      <c r="F35" s="14"/>
      <c r="G35" s="59">
        <f>G24+G26+G31+G34</f>
        <v>17647017959</v>
      </c>
      <c r="H35" s="59">
        <f>H24+H26+H31+H34</f>
        <v>13106722120</v>
      </c>
      <c r="I35" s="59">
        <f>I24+I26+I31+I34</f>
        <v>4540295839</v>
      </c>
      <c r="J35" s="58">
        <f>H35/G35</f>
        <v>0.74271597334186179</v>
      </c>
    </row>
    <row r="36" spans="1:11" ht="27.75" customHeight="1" x14ac:dyDescent="0.25">
      <c r="A36" s="57" t="s">
        <v>122</v>
      </c>
      <c r="B36" s="57"/>
      <c r="C36" s="57"/>
      <c r="D36" s="57"/>
      <c r="E36" s="57"/>
      <c r="F36" s="57"/>
      <c r="G36" s="57"/>
      <c r="H36" s="57"/>
      <c r="I36" s="57"/>
      <c r="J36" s="27"/>
    </row>
    <row r="37" spans="1:11" ht="75" customHeight="1" x14ac:dyDescent="0.25">
      <c r="A37" s="25">
        <v>22</v>
      </c>
      <c r="B37" s="35" t="s">
        <v>121</v>
      </c>
      <c r="C37" s="35" t="s">
        <v>120</v>
      </c>
      <c r="D37" s="50" t="s">
        <v>119</v>
      </c>
      <c r="E37" s="49" t="s">
        <v>82</v>
      </c>
      <c r="F37" s="51" t="s">
        <v>118</v>
      </c>
      <c r="G37" s="40">
        <v>164800000</v>
      </c>
      <c r="H37" s="56">
        <v>157200000</v>
      </c>
      <c r="I37" s="47">
        <f>G37-H37</f>
        <v>7600000</v>
      </c>
      <c r="J37" s="46">
        <f>H37/G37</f>
        <v>0.95388349514563109</v>
      </c>
      <c r="K37" s="55"/>
    </row>
    <row r="38" spans="1:11" ht="67.5" customHeight="1" x14ac:dyDescent="0.25">
      <c r="A38" s="53">
        <v>23</v>
      </c>
      <c r="B38" s="45" t="s">
        <v>117</v>
      </c>
      <c r="C38" s="45" t="s">
        <v>93</v>
      </c>
      <c r="D38" s="44" t="s">
        <v>116</v>
      </c>
      <c r="E38" s="49" t="s">
        <v>82</v>
      </c>
      <c r="F38" s="48" t="s">
        <v>107</v>
      </c>
      <c r="G38" s="40">
        <v>849528051</v>
      </c>
      <c r="H38" s="40">
        <v>845000000</v>
      </c>
      <c r="I38" s="47">
        <f>G38-H38</f>
        <v>4528051</v>
      </c>
      <c r="J38" s="46">
        <f>H38/G38</f>
        <v>0.99466992173516822</v>
      </c>
    </row>
    <row r="39" spans="1:11" ht="45" x14ac:dyDescent="0.25">
      <c r="A39" s="53">
        <v>24</v>
      </c>
      <c r="B39" s="45" t="s">
        <v>115</v>
      </c>
      <c r="C39" s="45" t="s">
        <v>114</v>
      </c>
      <c r="D39" s="44" t="s">
        <v>113</v>
      </c>
      <c r="E39" s="49" t="s">
        <v>82</v>
      </c>
      <c r="F39" s="48" t="s">
        <v>107</v>
      </c>
      <c r="G39" s="54">
        <v>1510518401</v>
      </c>
      <c r="H39" s="40">
        <v>1459923405</v>
      </c>
      <c r="I39" s="47">
        <f>G39-H39</f>
        <v>50594996</v>
      </c>
      <c r="J39" s="46">
        <f>H39/G39</f>
        <v>0.96650487940662966</v>
      </c>
    </row>
    <row r="40" spans="1:11" ht="67.5" customHeight="1" x14ac:dyDescent="0.25">
      <c r="A40" s="53">
        <v>25</v>
      </c>
      <c r="B40" s="45" t="s">
        <v>97</v>
      </c>
      <c r="C40" s="45" t="s">
        <v>84</v>
      </c>
      <c r="D40" s="44" t="s">
        <v>96</v>
      </c>
      <c r="E40" s="49" t="s">
        <v>82</v>
      </c>
      <c r="F40" s="48" t="s">
        <v>107</v>
      </c>
      <c r="G40" s="40">
        <v>531942782</v>
      </c>
      <c r="H40" s="40">
        <v>531942782</v>
      </c>
      <c r="I40" s="47">
        <f>G40-H40</f>
        <v>0</v>
      </c>
      <c r="J40" s="46">
        <f>H40/G40</f>
        <v>1</v>
      </c>
    </row>
    <row r="41" spans="1:11" ht="67.5" customHeight="1" x14ac:dyDescent="0.25">
      <c r="A41" s="53">
        <v>26</v>
      </c>
      <c r="B41" s="35" t="s">
        <v>112</v>
      </c>
      <c r="C41" s="45" t="s">
        <v>84</v>
      </c>
      <c r="D41" s="50" t="s">
        <v>111</v>
      </c>
      <c r="E41" s="49" t="s">
        <v>82</v>
      </c>
      <c r="F41" s="48" t="s">
        <v>107</v>
      </c>
      <c r="G41" s="40">
        <v>1079311704</v>
      </c>
      <c r="H41" s="40">
        <v>333163574</v>
      </c>
      <c r="I41" s="47">
        <f>G41-H41</f>
        <v>746148130</v>
      </c>
      <c r="J41" s="46">
        <f>H41/G41</f>
        <v>0.30868151690125656</v>
      </c>
    </row>
    <row r="42" spans="1:11" ht="67.5" customHeight="1" x14ac:dyDescent="0.25">
      <c r="A42" s="52">
        <v>27</v>
      </c>
      <c r="B42" s="35" t="s">
        <v>110</v>
      </c>
      <c r="C42" s="35" t="s">
        <v>109</v>
      </c>
      <c r="D42" s="50" t="s">
        <v>108</v>
      </c>
      <c r="E42" s="49" t="s">
        <v>82</v>
      </c>
      <c r="F42" s="48" t="s">
        <v>107</v>
      </c>
      <c r="G42" s="40">
        <v>185000000</v>
      </c>
      <c r="H42" s="40">
        <v>181743894</v>
      </c>
      <c r="I42" s="47">
        <f>G42-H42</f>
        <v>3256106</v>
      </c>
      <c r="J42" s="46">
        <f>H42/G42</f>
        <v>0.98239942702702698</v>
      </c>
    </row>
    <row r="43" spans="1:11" ht="67.5" customHeight="1" x14ac:dyDescent="0.25">
      <c r="A43" s="51">
        <v>28</v>
      </c>
      <c r="B43" s="35" t="s">
        <v>106</v>
      </c>
      <c r="C43" s="35" t="s">
        <v>105</v>
      </c>
      <c r="D43" s="50" t="s">
        <v>104</v>
      </c>
      <c r="E43" s="49" t="s">
        <v>82</v>
      </c>
      <c r="F43" s="48" t="s">
        <v>100</v>
      </c>
      <c r="G43" s="40">
        <v>470690970</v>
      </c>
      <c r="H43" s="40">
        <v>458596000</v>
      </c>
      <c r="I43" s="47">
        <f>G43-H43</f>
        <v>12094970</v>
      </c>
      <c r="J43" s="46">
        <f>H43/G43</f>
        <v>0.97430379851986537</v>
      </c>
    </row>
    <row r="44" spans="1:11" ht="67.5" customHeight="1" x14ac:dyDescent="0.25">
      <c r="A44" s="51">
        <v>29</v>
      </c>
      <c r="B44" s="35" t="s">
        <v>103</v>
      </c>
      <c r="C44" s="35" t="s">
        <v>102</v>
      </c>
      <c r="D44" s="50" t="s">
        <v>101</v>
      </c>
      <c r="E44" s="49" t="s">
        <v>82</v>
      </c>
      <c r="F44" s="48" t="s">
        <v>100</v>
      </c>
      <c r="G44" s="40">
        <v>79391917</v>
      </c>
      <c r="H44" s="40">
        <v>79391917</v>
      </c>
      <c r="I44" s="47">
        <f>G44-H44</f>
        <v>0</v>
      </c>
      <c r="J44" s="46">
        <f>H44/G44</f>
        <v>1</v>
      </c>
    </row>
    <row r="45" spans="1:11" ht="27.75" customHeight="1" x14ac:dyDescent="0.25">
      <c r="A45" s="16" t="s">
        <v>99</v>
      </c>
      <c r="B45" s="15"/>
      <c r="C45" s="15"/>
      <c r="D45" s="15"/>
      <c r="E45" s="15"/>
      <c r="F45" s="14"/>
      <c r="G45" s="9">
        <f>SUM(G37:G44)</f>
        <v>4871183825</v>
      </c>
      <c r="H45" s="9">
        <f>SUM(H37:H44)</f>
        <v>4046961572</v>
      </c>
      <c r="I45" s="9">
        <f>SUM(I37:I44)</f>
        <v>824222253</v>
      </c>
      <c r="J45" s="8">
        <f>H45/G45</f>
        <v>0.83079631510313612</v>
      </c>
    </row>
    <row r="46" spans="1:11" ht="27.75" customHeight="1" x14ac:dyDescent="0.25">
      <c r="A46" s="39" t="s">
        <v>98</v>
      </c>
      <c r="B46" s="38"/>
      <c r="C46" s="38"/>
      <c r="D46" s="38"/>
      <c r="E46" s="38"/>
      <c r="F46" s="38"/>
      <c r="G46" s="38"/>
      <c r="H46" s="38"/>
      <c r="I46" s="38"/>
      <c r="J46" s="38"/>
    </row>
    <row r="47" spans="1:11" ht="66" customHeight="1" x14ac:dyDescent="0.25">
      <c r="A47" s="37">
        <v>25</v>
      </c>
      <c r="B47" s="45" t="s">
        <v>97</v>
      </c>
      <c r="C47" s="45" t="s">
        <v>84</v>
      </c>
      <c r="D47" s="44" t="s">
        <v>96</v>
      </c>
      <c r="E47" s="42" t="s">
        <v>95</v>
      </c>
      <c r="F47" s="41" t="s">
        <v>91</v>
      </c>
      <c r="G47" s="40">
        <v>393057218</v>
      </c>
      <c r="H47" s="31">
        <v>391185541</v>
      </c>
      <c r="I47" s="31">
        <v>0</v>
      </c>
      <c r="J47" s="30">
        <f>H47/G47</f>
        <v>0.99523815639482804</v>
      </c>
    </row>
    <row r="48" spans="1:11" ht="66" customHeight="1" x14ac:dyDescent="0.25">
      <c r="A48" s="37">
        <v>27</v>
      </c>
      <c r="B48" s="36" t="s">
        <v>94</v>
      </c>
      <c r="C48" s="36" t="s">
        <v>93</v>
      </c>
      <c r="D48" s="43" t="s">
        <v>92</v>
      </c>
      <c r="E48" s="42" t="s">
        <v>82</v>
      </c>
      <c r="F48" s="41" t="s">
        <v>91</v>
      </c>
      <c r="G48" s="40">
        <v>643932703</v>
      </c>
      <c r="H48" s="31">
        <v>643932703</v>
      </c>
      <c r="I48" s="31">
        <v>0</v>
      </c>
      <c r="J48" s="30">
        <f>H48/G48</f>
        <v>1</v>
      </c>
    </row>
    <row r="49" spans="1:10" ht="27.75" customHeight="1" x14ac:dyDescent="0.25">
      <c r="A49" s="16" t="s">
        <v>90</v>
      </c>
      <c r="B49" s="15"/>
      <c r="C49" s="15"/>
      <c r="D49" s="15"/>
      <c r="E49" s="15"/>
      <c r="F49" s="14"/>
      <c r="G49" s="9">
        <f>G47+G48</f>
        <v>1036989921</v>
      </c>
      <c r="H49" s="9">
        <f>H47+H48</f>
        <v>1035118244</v>
      </c>
      <c r="I49" s="9">
        <f>I47</f>
        <v>0</v>
      </c>
      <c r="J49" s="8">
        <f>H49/G49</f>
        <v>0.99819508660393241</v>
      </c>
    </row>
    <row r="50" spans="1:10" ht="27.75" customHeight="1" x14ac:dyDescent="0.25">
      <c r="A50" s="39" t="s">
        <v>89</v>
      </c>
      <c r="B50" s="38"/>
      <c r="C50" s="38"/>
      <c r="D50" s="38"/>
      <c r="E50" s="38"/>
      <c r="F50" s="38"/>
      <c r="G50" s="38"/>
      <c r="H50" s="38"/>
      <c r="I50" s="38"/>
      <c r="J50" s="38"/>
    </row>
    <row r="51" spans="1:10" ht="60.75" customHeight="1" x14ac:dyDescent="0.25">
      <c r="A51" s="37">
        <v>28</v>
      </c>
      <c r="B51" s="36" t="s">
        <v>85</v>
      </c>
      <c r="C51" s="35" t="s">
        <v>84</v>
      </c>
      <c r="D51" s="34" t="s">
        <v>83</v>
      </c>
      <c r="E51" s="33" t="s">
        <v>82</v>
      </c>
      <c r="F51" s="32" t="s">
        <v>88</v>
      </c>
      <c r="G51" s="31">
        <v>131718615</v>
      </c>
      <c r="H51" s="31">
        <f>106891895+21099999</f>
        <v>127991894</v>
      </c>
      <c r="I51" s="31">
        <f>G51-H51</f>
        <v>3726721</v>
      </c>
      <c r="J51" s="30">
        <f>H51/G51</f>
        <v>0.97170695273405361</v>
      </c>
    </row>
    <row r="52" spans="1:10" ht="27.75" customHeight="1" x14ac:dyDescent="0.25">
      <c r="A52" s="29"/>
      <c r="B52" s="28" t="s">
        <v>87</v>
      </c>
      <c r="C52" s="28"/>
      <c r="D52" s="28"/>
      <c r="E52" s="28"/>
      <c r="F52" s="28"/>
      <c r="G52" s="9">
        <f>G51</f>
        <v>131718615</v>
      </c>
      <c r="H52" s="9">
        <f>H51</f>
        <v>127991894</v>
      </c>
      <c r="I52" s="9">
        <v>0</v>
      </c>
      <c r="J52" s="8">
        <f>H52/G52</f>
        <v>0.97170695273405361</v>
      </c>
    </row>
    <row r="53" spans="1:10" ht="27.75" customHeight="1" x14ac:dyDescent="0.25">
      <c r="A53" s="27" t="s">
        <v>86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ht="66" customHeight="1" x14ac:dyDescent="0.25">
      <c r="A54" s="25">
        <v>28</v>
      </c>
      <c r="B54" s="24" t="s">
        <v>85</v>
      </c>
      <c r="C54" s="23" t="s">
        <v>84</v>
      </c>
      <c r="D54" s="22" t="s">
        <v>83</v>
      </c>
      <c r="E54" s="21" t="s">
        <v>82</v>
      </c>
      <c r="F54" s="20" t="s">
        <v>81</v>
      </c>
      <c r="G54" s="19">
        <v>487000000</v>
      </c>
      <c r="H54" s="18">
        <v>486999053</v>
      </c>
      <c r="I54" s="18">
        <f>G54-H54</f>
        <v>947</v>
      </c>
      <c r="J54" s="17">
        <f>H54/G54</f>
        <v>0.99999805544147846</v>
      </c>
    </row>
    <row r="55" spans="1:10" ht="27.75" customHeight="1" x14ac:dyDescent="0.25">
      <c r="A55" s="16" t="s">
        <v>80</v>
      </c>
      <c r="B55" s="15"/>
      <c r="C55" s="15"/>
      <c r="D55" s="15"/>
      <c r="E55" s="15"/>
      <c r="F55" s="14"/>
      <c r="G55" s="9">
        <f>SUM(G54)</f>
        <v>487000000</v>
      </c>
      <c r="H55" s="9">
        <f>SUM(H54)</f>
        <v>486999053</v>
      </c>
      <c r="I55" s="9">
        <f>SUM(I54)</f>
        <v>947</v>
      </c>
      <c r="J55" s="13">
        <f>H55/G55</f>
        <v>0.99999805544147846</v>
      </c>
    </row>
    <row r="56" spans="1:10" ht="40.5" customHeight="1" x14ac:dyDescent="0.25">
      <c r="A56" s="12" t="s">
        <v>79</v>
      </c>
      <c r="B56" s="11"/>
      <c r="C56" s="11"/>
      <c r="D56" s="11"/>
      <c r="E56" s="11"/>
      <c r="F56" s="10"/>
      <c r="G56" s="9">
        <f>G35+G45+G49+G52+G55</f>
        <v>24173910320</v>
      </c>
      <c r="H56" s="9">
        <f>H35+H45+H49+H52+H55</f>
        <v>18803792883</v>
      </c>
      <c r="I56" s="9">
        <f>I35+I45+I49+I52+I55</f>
        <v>5364519039</v>
      </c>
      <c r="J56" s="8">
        <f>H56/G56</f>
        <v>0.77785482919752968</v>
      </c>
    </row>
    <row r="57" spans="1:10" ht="35.25" customHeight="1" x14ac:dyDescent="0.25">
      <c r="A57" s="7" t="s">
        <v>78</v>
      </c>
      <c r="B57" s="7"/>
      <c r="C57" s="7"/>
      <c r="D57" s="7"/>
      <c r="E57" s="7"/>
    </row>
    <row r="71" spans="2:10" x14ac:dyDescent="0.25">
      <c r="B71" s="1"/>
      <c r="C71" s="1"/>
      <c r="D71" s="1"/>
      <c r="E71" s="1"/>
      <c r="H71" s="1"/>
      <c r="I71" s="1"/>
      <c r="J71" s="1"/>
    </row>
    <row r="72" spans="2:10" x14ac:dyDescent="0.25">
      <c r="B72" s="1"/>
      <c r="C72" s="1"/>
      <c r="D72" s="1"/>
      <c r="E72" s="1"/>
      <c r="H72" s="1"/>
      <c r="I72" s="1"/>
      <c r="J72" s="1"/>
    </row>
    <row r="73" spans="2:10" x14ac:dyDescent="0.25">
      <c r="B73" s="1"/>
      <c r="C73" s="1"/>
      <c r="D73" s="1"/>
      <c r="E73" s="1"/>
      <c r="H73" s="1"/>
      <c r="I73" s="1"/>
      <c r="J73" s="1"/>
    </row>
    <row r="74" spans="2:10" x14ac:dyDescent="0.25">
      <c r="B74" s="1"/>
      <c r="C74" s="1"/>
      <c r="D74" s="1"/>
      <c r="E74" s="1"/>
      <c r="H74" s="1"/>
      <c r="I74" s="1"/>
      <c r="J74" s="1"/>
    </row>
    <row r="75" spans="2:10" x14ac:dyDescent="0.25">
      <c r="B75" s="1"/>
      <c r="C75" s="1"/>
      <c r="D75" s="1"/>
      <c r="E75" s="1"/>
      <c r="H75" s="1"/>
      <c r="I75" s="1"/>
      <c r="J75" s="1"/>
    </row>
    <row r="76" spans="2:10" x14ac:dyDescent="0.25">
      <c r="B76" s="1"/>
      <c r="C76" s="1"/>
      <c r="D76" s="1"/>
      <c r="E76" s="1"/>
      <c r="H76" s="1"/>
      <c r="I76" s="1"/>
      <c r="J76" s="1"/>
    </row>
    <row r="77" spans="2:10" x14ac:dyDescent="0.25">
      <c r="B77" s="1"/>
      <c r="C77" s="1"/>
      <c r="D77" s="1"/>
      <c r="E77" s="1"/>
      <c r="H77" s="1"/>
      <c r="I77" s="1"/>
      <c r="J77" s="1"/>
    </row>
    <row r="78" spans="2:10" x14ac:dyDescent="0.25">
      <c r="B78" s="1"/>
      <c r="C78" s="1"/>
      <c r="D78" s="1"/>
      <c r="E78" s="1"/>
      <c r="H78" s="1"/>
      <c r="I78" s="1"/>
      <c r="J78" s="1"/>
    </row>
    <row r="79" spans="2:10" x14ac:dyDescent="0.25">
      <c r="B79" s="1"/>
      <c r="C79" s="1"/>
      <c r="D79" s="1"/>
      <c r="E79" s="1"/>
      <c r="H79" s="1"/>
      <c r="I79" s="1"/>
      <c r="J79" s="1"/>
    </row>
    <row r="80" spans="2:10" x14ac:dyDescent="0.25">
      <c r="B80" s="1"/>
      <c r="C80" s="1"/>
      <c r="D80" s="1"/>
      <c r="E80" s="1"/>
      <c r="H80" s="1"/>
      <c r="I80" s="1"/>
      <c r="J80" s="1"/>
    </row>
    <row r="81" spans="2:10" x14ac:dyDescent="0.25">
      <c r="B81" s="1"/>
      <c r="C81" s="1"/>
      <c r="D81" s="1"/>
      <c r="E81" s="1"/>
      <c r="H81" s="1"/>
      <c r="I81" s="1"/>
      <c r="J81" s="1"/>
    </row>
    <row r="82" spans="2:10" x14ac:dyDescent="0.25">
      <c r="B82" s="1"/>
      <c r="C82" s="1"/>
      <c r="D82" s="1"/>
      <c r="E82" s="1"/>
      <c r="H82" s="1"/>
      <c r="I82" s="1"/>
      <c r="J82" s="1"/>
    </row>
    <row r="83" spans="2:10" x14ac:dyDescent="0.25">
      <c r="B83" s="1"/>
      <c r="C83" s="1"/>
      <c r="D83" s="1"/>
      <c r="E83" s="1"/>
      <c r="H83" s="1"/>
      <c r="I83" s="1"/>
      <c r="J83" s="1"/>
    </row>
    <row r="84" spans="2:10" x14ac:dyDescent="0.25">
      <c r="B84" s="1"/>
      <c r="C84" s="1"/>
      <c r="D84" s="1"/>
      <c r="E84" s="1"/>
      <c r="H84" s="1"/>
      <c r="I84" s="1"/>
      <c r="J84" s="1"/>
    </row>
    <row r="85" spans="2:10" x14ac:dyDescent="0.25">
      <c r="B85" s="1"/>
      <c r="C85" s="1"/>
      <c r="D85" s="1"/>
      <c r="E85" s="1"/>
      <c r="H85" s="1"/>
      <c r="I85" s="1"/>
      <c r="J85" s="1"/>
    </row>
    <row r="86" spans="2:10" x14ac:dyDescent="0.25">
      <c r="B86" s="1"/>
      <c r="C86" s="1"/>
      <c r="D86" s="1"/>
      <c r="E86" s="1"/>
      <c r="H86" s="1"/>
      <c r="I86" s="1"/>
      <c r="J86" s="1"/>
    </row>
    <row r="87" spans="2:10" x14ac:dyDescent="0.25">
      <c r="B87" s="1"/>
      <c r="C87" s="1"/>
      <c r="D87" s="1"/>
      <c r="E87" s="1"/>
      <c r="H87" s="1"/>
      <c r="I87" s="1"/>
      <c r="J87" s="1"/>
    </row>
    <row r="88" spans="2:10" x14ac:dyDescent="0.25">
      <c r="B88" s="1"/>
      <c r="C88" s="1"/>
      <c r="D88" s="1"/>
      <c r="E88" s="1"/>
      <c r="H88" s="1"/>
      <c r="I88" s="1"/>
      <c r="J88" s="1"/>
    </row>
    <row r="89" spans="2:10" x14ac:dyDescent="0.25">
      <c r="B89" s="1"/>
      <c r="C89" s="1"/>
      <c r="D89" s="1"/>
      <c r="E89" s="1"/>
      <c r="H89" s="1"/>
      <c r="I89" s="1"/>
      <c r="J89" s="1"/>
    </row>
    <row r="90" spans="2:10" x14ac:dyDescent="0.25">
      <c r="B90" s="1"/>
      <c r="C90" s="1"/>
      <c r="D90" s="1"/>
      <c r="E90" s="1"/>
      <c r="H90" s="1"/>
      <c r="I90" s="1"/>
      <c r="J90" s="1"/>
    </row>
    <row r="91" spans="2:10" x14ac:dyDescent="0.25">
      <c r="B91" s="1"/>
      <c r="C91" s="1"/>
      <c r="D91" s="1"/>
      <c r="E91" s="1"/>
      <c r="H91" s="1"/>
      <c r="I91" s="1"/>
      <c r="J91" s="1"/>
    </row>
    <row r="92" spans="2:10" x14ac:dyDescent="0.25">
      <c r="B92" s="1"/>
      <c r="C92" s="1"/>
      <c r="D92" s="1"/>
      <c r="E92" s="1"/>
      <c r="H92" s="1"/>
      <c r="I92" s="1"/>
      <c r="J92" s="1"/>
    </row>
    <row r="93" spans="2:10" x14ac:dyDescent="0.25">
      <c r="B93" s="1"/>
      <c r="C93" s="1"/>
      <c r="D93" s="1"/>
      <c r="E93" s="1"/>
      <c r="H93" s="1"/>
      <c r="I93" s="1"/>
      <c r="J93" s="1"/>
    </row>
    <row r="94" spans="2:10" x14ac:dyDescent="0.25">
      <c r="B94" s="1"/>
      <c r="C94" s="1"/>
      <c r="D94" s="1"/>
      <c r="E94" s="1"/>
      <c r="H94" s="1"/>
      <c r="I94" s="1"/>
      <c r="J94" s="1"/>
    </row>
    <row r="95" spans="2:10" x14ac:dyDescent="0.25">
      <c r="B95" s="1"/>
      <c r="C95" s="1"/>
      <c r="D95" s="1"/>
      <c r="E95" s="1"/>
      <c r="H95" s="1"/>
      <c r="I95" s="1"/>
      <c r="J95" s="1"/>
    </row>
    <row r="96" spans="2:10" x14ac:dyDescent="0.25">
      <c r="B96" s="1"/>
      <c r="C96" s="1"/>
      <c r="D96" s="1"/>
      <c r="E96" s="1"/>
      <c r="H96" s="1"/>
      <c r="I96" s="1"/>
      <c r="J96" s="1"/>
    </row>
    <row r="97" spans="2:10" x14ac:dyDescent="0.25">
      <c r="B97" s="1"/>
      <c r="C97" s="1"/>
      <c r="D97" s="1"/>
      <c r="E97" s="1"/>
      <c r="H97" s="1"/>
      <c r="I97" s="1"/>
      <c r="J97" s="1"/>
    </row>
    <row r="98" spans="2:10" x14ac:dyDescent="0.25">
      <c r="B98" s="1"/>
      <c r="C98" s="1"/>
      <c r="D98" s="1"/>
      <c r="E98" s="1"/>
      <c r="H98" s="1"/>
      <c r="I98" s="1"/>
      <c r="J98" s="1"/>
    </row>
    <row r="99" spans="2:10" x14ac:dyDescent="0.25">
      <c r="B99" s="1"/>
      <c r="C99" s="1"/>
      <c r="D99" s="1"/>
      <c r="E99" s="1"/>
      <c r="H99" s="1"/>
      <c r="I99" s="1"/>
      <c r="J99" s="1"/>
    </row>
    <row r="100" spans="2:10" x14ac:dyDescent="0.25">
      <c r="B100" s="1"/>
      <c r="C100" s="1"/>
      <c r="D100" s="1"/>
      <c r="E100" s="1"/>
      <c r="H100" s="1"/>
      <c r="I100" s="1"/>
      <c r="J100" s="1"/>
    </row>
    <row r="101" spans="2:10" x14ac:dyDescent="0.25">
      <c r="B101" s="1"/>
      <c r="C101" s="1"/>
      <c r="D101" s="1"/>
      <c r="E101" s="1"/>
      <c r="H101" s="1"/>
      <c r="I101" s="1"/>
      <c r="J101" s="1"/>
    </row>
    <row r="102" spans="2:10" x14ac:dyDescent="0.25">
      <c r="B102" s="1"/>
      <c r="C102" s="1"/>
      <c r="D102" s="1"/>
      <c r="E102" s="1"/>
      <c r="H102" s="1"/>
      <c r="I102" s="1"/>
      <c r="J102" s="1"/>
    </row>
    <row r="103" spans="2:10" x14ac:dyDescent="0.25">
      <c r="B103" s="1"/>
      <c r="C103" s="1"/>
      <c r="D103" s="1"/>
      <c r="E103" s="1"/>
      <c r="H103" s="1"/>
      <c r="I103" s="1"/>
      <c r="J103" s="1"/>
    </row>
    <row r="104" spans="2:10" x14ac:dyDescent="0.25">
      <c r="B104" s="1"/>
      <c r="C104" s="1"/>
      <c r="D104" s="1"/>
      <c r="E104" s="1"/>
      <c r="H104" s="1"/>
      <c r="I104" s="1"/>
      <c r="J104" s="1"/>
    </row>
    <row r="105" spans="2:10" x14ac:dyDescent="0.25">
      <c r="B105" s="1"/>
      <c r="C105" s="1"/>
      <c r="D105" s="1"/>
      <c r="E105" s="1"/>
      <c r="H105" s="1"/>
      <c r="I105" s="1"/>
      <c r="J105" s="1"/>
    </row>
    <row r="106" spans="2:10" x14ac:dyDescent="0.25">
      <c r="B106" s="1"/>
      <c r="C106" s="1"/>
      <c r="D106" s="1"/>
      <c r="E106" s="1"/>
      <c r="H106" s="1"/>
      <c r="I106" s="1"/>
      <c r="J106" s="1"/>
    </row>
    <row r="107" spans="2:10" x14ac:dyDescent="0.25">
      <c r="B107" s="1"/>
      <c r="C107" s="1"/>
      <c r="D107" s="1"/>
      <c r="E107" s="1"/>
      <c r="H107" s="1"/>
      <c r="I107" s="1"/>
      <c r="J107" s="1"/>
    </row>
    <row r="108" spans="2:10" x14ac:dyDescent="0.25">
      <c r="B108" s="1"/>
      <c r="C108" s="1"/>
      <c r="D108" s="1"/>
      <c r="E108" s="1"/>
      <c r="H108" s="1"/>
      <c r="I108" s="1"/>
      <c r="J108" s="1"/>
    </row>
    <row r="109" spans="2:10" x14ac:dyDescent="0.25">
      <c r="B109" s="1"/>
      <c r="C109" s="1"/>
      <c r="D109" s="1"/>
      <c r="E109" s="1"/>
      <c r="H109" s="1"/>
      <c r="I109" s="1"/>
      <c r="J109" s="1"/>
    </row>
    <row r="110" spans="2:10" x14ac:dyDescent="0.25">
      <c r="B110" s="1"/>
      <c r="C110" s="1"/>
      <c r="D110" s="1"/>
      <c r="E110" s="1"/>
      <c r="H110" s="1"/>
      <c r="I110" s="1"/>
      <c r="J110" s="1"/>
    </row>
    <row r="111" spans="2:10" x14ac:dyDescent="0.25">
      <c r="B111" s="1"/>
      <c r="C111" s="1"/>
      <c r="D111" s="1"/>
      <c r="E111" s="1"/>
      <c r="H111" s="1"/>
      <c r="I111" s="1"/>
      <c r="J111" s="1"/>
    </row>
    <row r="112" spans="2:10" x14ac:dyDescent="0.25">
      <c r="B112" s="1"/>
      <c r="C112" s="1"/>
      <c r="D112" s="1"/>
      <c r="E112" s="1"/>
      <c r="H112" s="1"/>
      <c r="I112" s="1"/>
      <c r="J112" s="1"/>
    </row>
    <row r="113" spans="2:10" x14ac:dyDescent="0.25">
      <c r="B113" s="1"/>
      <c r="C113" s="1"/>
      <c r="D113" s="1"/>
      <c r="E113" s="1"/>
      <c r="H113" s="1"/>
      <c r="I113" s="1"/>
      <c r="J113" s="1"/>
    </row>
    <row r="114" spans="2:10" x14ac:dyDescent="0.25">
      <c r="B114" s="1"/>
      <c r="C114" s="1"/>
      <c r="D114" s="1"/>
      <c r="E114" s="1"/>
      <c r="H114" s="1"/>
      <c r="I114" s="1"/>
      <c r="J114" s="1"/>
    </row>
    <row r="115" spans="2:10" x14ac:dyDescent="0.25">
      <c r="B115" s="1"/>
      <c r="C115" s="1"/>
      <c r="D115" s="1"/>
      <c r="E115" s="1"/>
      <c r="H115" s="1"/>
      <c r="I115" s="1"/>
      <c r="J115" s="1"/>
    </row>
    <row r="116" spans="2:10" x14ac:dyDescent="0.25">
      <c r="B116" s="1"/>
      <c r="C116" s="1"/>
      <c r="D116" s="1"/>
      <c r="E116" s="1"/>
      <c r="H116" s="1"/>
      <c r="I116" s="1"/>
      <c r="J116" s="1"/>
    </row>
    <row r="117" spans="2:10" x14ac:dyDescent="0.25">
      <c r="B117" s="1"/>
      <c r="C117" s="1"/>
      <c r="D117" s="1"/>
      <c r="E117" s="1"/>
      <c r="H117" s="1"/>
      <c r="I117" s="1"/>
      <c r="J117" s="1"/>
    </row>
    <row r="118" spans="2:10" x14ac:dyDescent="0.25">
      <c r="B118" s="1"/>
      <c r="C118" s="1"/>
      <c r="D118" s="1"/>
      <c r="E118" s="1"/>
      <c r="H118" s="1"/>
      <c r="I118" s="1"/>
      <c r="J118" s="1"/>
    </row>
    <row r="119" spans="2:10" x14ac:dyDescent="0.25">
      <c r="B119" s="1"/>
      <c r="C119" s="1"/>
      <c r="D119" s="1"/>
      <c r="E119" s="1"/>
      <c r="H119" s="1"/>
      <c r="I119" s="1"/>
      <c r="J119" s="1"/>
    </row>
    <row r="120" spans="2:10" x14ac:dyDescent="0.25">
      <c r="B120" s="1"/>
      <c r="C120" s="1"/>
      <c r="D120" s="1"/>
      <c r="E120" s="1"/>
      <c r="H120" s="1"/>
      <c r="I120" s="1"/>
      <c r="J120" s="1"/>
    </row>
    <row r="121" spans="2:10" x14ac:dyDescent="0.25">
      <c r="B121" s="1"/>
      <c r="C121" s="1"/>
      <c r="D121" s="1"/>
      <c r="E121" s="1"/>
      <c r="H121" s="1"/>
      <c r="I121" s="1"/>
      <c r="J121" s="1"/>
    </row>
    <row r="122" spans="2:10" x14ac:dyDescent="0.25">
      <c r="B122" s="1"/>
      <c r="C122" s="1"/>
      <c r="D122" s="1"/>
      <c r="E122" s="1"/>
      <c r="H122" s="1"/>
      <c r="I122" s="1"/>
      <c r="J122" s="1"/>
    </row>
    <row r="123" spans="2:10" x14ac:dyDescent="0.25">
      <c r="B123" s="1"/>
      <c r="C123" s="1"/>
      <c r="D123" s="1"/>
      <c r="E123" s="1"/>
      <c r="H123" s="1"/>
      <c r="I123" s="1"/>
      <c r="J123" s="1"/>
    </row>
    <row r="124" spans="2:10" x14ac:dyDescent="0.25">
      <c r="B124" s="1"/>
      <c r="C124" s="1"/>
      <c r="D124" s="1"/>
      <c r="E124" s="1"/>
      <c r="H124" s="1"/>
      <c r="I124" s="1"/>
      <c r="J124" s="1"/>
    </row>
    <row r="125" spans="2:10" x14ac:dyDescent="0.25">
      <c r="B125" s="1"/>
      <c r="C125" s="1"/>
      <c r="D125" s="1"/>
      <c r="E125" s="1"/>
      <c r="H125" s="1"/>
      <c r="I125" s="1"/>
      <c r="J125" s="1"/>
    </row>
    <row r="126" spans="2:10" x14ac:dyDescent="0.25">
      <c r="B126" s="1"/>
      <c r="C126" s="1"/>
      <c r="D126" s="1"/>
      <c r="E126" s="1"/>
      <c r="H126" s="1"/>
      <c r="I126" s="1"/>
      <c r="J126" s="1"/>
    </row>
    <row r="127" spans="2:10" x14ac:dyDescent="0.25">
      <c r="B127" s="1"/>
      <c r="C127" s="1"/>
      <c r="D127" s="1"/>
      <c r="E127" s="1"/>
      <c r="H127" s="1"/>
      <c r="I127" s="1"/>
      <c r="J127" s="1"/>
    </row>
    <row r="128" spans="2:10" x14ac:dyDescent="0.25">
      <c r="B128" s="1"/>
      <c r="C128" s="1"/>
      <c r="D128" s="1"/>
      <c r="E128" s="1"/>
      <c r="H128" s="1"/>
      <c r="I128" s="1"/>
      <c r="J128" s="1"/>
    </row>
    <row r="129" spans="2:10" x14ac:dyDescent="0.25">
      <c r="B129" s="1"/>
      <c r="C129" s="1"/>
      <c r="D129" s="1"/>
      <c r="E129" s="1"/>
      <c r="H129" s="1"/>
      <c r="I129" s="1"/>
      <c r="J129" s="1"/>
    </row>
    <row r="130" spans="2:10" x14ac:dyDescent="0.25">
      <c r="B130" s="1"/>
      <c r="C130" s="1"/>
      <c r="D130" s="1"/>
      <c r="E130" s="1"/>
      <c r="H130" s="1"/>
      <c r="I130" s="1"/>
      <c r="J130" s="1"/>
    </row>
    <row r="131" spans="2:10" x14ac:dyDescent="0.25">
      <c r="B131" s="1"/>
      <c r="C131" s="1"/>
      <c r="D131" s="1"/>
      <c r="E131" s="1"/>
      <c r="H131" s="1"/>
      <c r="I131" s="1"/>
      <c r="J131" s="1"/>
    </row>
    <row r="132" spans="2:10" x14ac:dyDescent="0.25">
      <c r="B132" s="1"/>
      <c r="C132" s="1"/>
      <c r="D132" s="1"/>
      <c r="E132" s="1"/>
      <c r="H132" s="1"/>
      <c r="I132" s="1"/>
      <c r="J132" s="1"/>
    </row>
    <row r="133" spans="2:10" x14ac:dyDescent="0.25">
      <c r="B133" s="1"/>
      <c r="C133" s="1"/>
      <c r="D133" s="1"/>
      <c r="E133" s="1"/>
      <c r="H133" s="1"/>
      <c r="I133" s="1"/>
      <c r="J133" s="1"/>
    </row>
    <row r="134" spans="2:10" x14ac:dyDescent="0.25">
      <c r="B134" s="1"/>
      <c r="C134" s="1"/>
      <c r="D134" s="1"/>
      <c r="E134" s="1"/>
      <c r="H134" s="1"/>
      <c r="I134" s="1"/>
      <c r="J134" s="1"/>
    </row>
    <row r="135" spans="2:10" x14ac:dyDescent="0.25">
      <c r="B135" s="1"/>
      <c r="C135" s="1"/>
      <c r="D135" s="1"/>
      <c r="E135" s="1"/>
      <c r="H135" s="1"/>
      <c r="I135" s="1"/>
      <c r="J135" s="1"/>
    </row>
    <row r="136" spans="2:10" x14ac:dyDescent="0.25">
      <c r="B136" s="1"/>
      <c r="C136" s="1"/>
      <c r="D136" s="1"/>
      <c r="E136" s="1"/>
      <c r="H136" s="1"/>
      <c r="I136" s="1"/>
      <c r="J136" s="1"/>
    </row>
    <row r="4306" spans="2:10" x14ac:dyDescent="0.25">
      <c r="B4306" s="1"/>
      <c r="C4306" s="1"/>
      <c r="D4306" s="1"/>
      <c r="E4306" s="1"/>
      <c r="H4306" s="1"/>
      <c r="I4306" s="1"/>
      <c r="J4306" s="1"/>
    </row>
    <row r="4307" spans="2:10" x14ac:dyDescent="0.25">
      <c r="B4307" s="1"/>
      <c r="C4307" s="1"/>
      <c r="D4307" s="1"/>
      <c r="E4307" s="1"/>
      <c r="H4307" s="1"/>
      <c r="I4307" s="1"/>
      <c r="J4307" s="1"/>
    </row>
    <row r="4308" spans="2:10" x14ac:dyDescent="0.25">
      <c r="B4308" s="1"/>
      <c r="C4308" s="1"/>
      <c r="D4308" s="1"/>
      <c r="E4308" s="1"/>
      <c r="H4308" s="1"/>
      <c r="I4308" s="1"/>
      <c r="J4308" s="1"/>
    </row>
    <row r="4309" spans="2:10" x14ac:dyDescent="0.25">
      <c r="B4309" s="1"/>
      <c r="C4309" s="1"/>
      <c r="D4309" s="1"/>
      <c r="E4309" s="1"/>
      <c r="H4309" s="1"/>
      <c r="I4309" s="1"/>
      <c r="J4309" s="1"/>
    </row>
    <row r="4310" spans="2:10" x14ac:dyDescent="0.25">
      <c r="B4310" s="1"/>
      <c r="C4310" s="1"/>
      <c r="D4310" s="1"/>
      <c r="E4310" s="1"/>
      <c r="H4310" s="1"/>
      <c r="I4310" s="1"/>
      <c r="J4310" s="1"/>
    </row>
    <row r="4311" spans="2:10" x14ac:dyDescent="0.25">
      <c r="B4311" s="1"/>
      <c r="C4311" s="1"/>
      <c r="D4311" s="1"/>
      <c r="E4311" s="1"/>
      <c r="H4311" s="1"/>
      <c r="I4311" s="1"/>
      <c r="J4311" s="1"/>
    </row>
    <row r="4312" spans="2:10" x14ac:dyDescent="0.25">
      <c r="B4312" s="1"/>
      <c r="C4312" s="1"/>
      <c r="D4312" s="1"/>
      <c r="E4312" s="1"/>
      <c r="H4312" s="1"/>
      <c r="I4312" s="1"/>
      <c r="J4312" s="1"/>
    </row>
    <row r="4313" spans="2:10" x14ac:dyDescent="0.25">
      <c r="B4313" s="1"/>
      <c r="C4313" s="1"/>
      <c r="D4313" s="1"/>
      <c r="E4313" s="1"/>
      <c r="H4313" s="1"/>
      <c r="I4313" s="1"/>
      <c r="J4313" s="1"/>
    </row>
    <row r="4314" spans="2:10" x14ac:dyDescent="0.25">
      <c r="B4314" s="1"/>
      <c r="C4314" s="1"/>
      <c r="D4314" s="1"/>
      <c r="E4314" s="1"/>
      <c r="H4314" s="1"/>
      <c r="I4314" s="1"/>
      <c r="J4314" s="1"/>
    </row>
    <row r="4315" spans="2:10" x14ac:dyDescent="0.25">
      <c r="B4315" s="1"/>
      <c r="C4315" s="1"/>
      <c r="D4315" s="1"/>
      <c r="E4315" s="1"/>
      <c r="H4315" s="1"/>
      <c r="I4315" s="1"/>
      <c r="J4315" s="1"/>
    </row>
    <row r="4316" spans="2:10" x14ac:dyDescent="0.25">
      <c r="B4316" s="1"/>
      <c r="C4316" s="1"/>
      <c r="D4316" s="1"/>
      <c r="E4316" s="1"/>
      <c r="H4316" s="1"/>
      <c r="I4316" s="1"/>
      <c r="J4316" s="1"/>
    </row>
    <row r="4317" spans="2:10" x14ac:dyDescent="0.25">
      <c r="B4317" s="1"/>
      <c r="C4317" s="1"/>
      <c r="D4317" s="1"/>
      <c r="E4317" s="1"/>
      <c r="H4317" s="1"/>
      <c r="I4317" s="1"/>
      <c r="J4317" s="1"/>
    </row>
    <row r="4318" spans="2:10" x14ac:dyDescent="0.25">
      <c r="B4318" s="1"/>
      <c r="C4318" s="1"/>
      <c r="D4318" s="1"/>
      <c r="E4318" s="1"/>
      <c r="H4318" s="1"/>
      <c r="I4318" s="1"/>
      <c r="J4318" s="1"/>
    </row>
    <row r="4319" spans="2:10" x14ac:dyDescent="0.25">
      <c r="B4319" s="1"/>
      <c r="C4319" s="1"/>
      <c r="D4319" s="1"/>
      <c r="E4319" s="1"/>
      <c r="H4319" s="1"/>
      <c r="I4319" s="1"/>
      <c r="J4319" s="1"/>
    </row>
    <row r="4320" spans="2:10" x14ac:dyDescent="0.25">
      <c r="B4320" s="1"/>
      <c r="C4320" s="1"/>
      <c r="D4320" s="1"/>
      <c r="E4320" s="1"/>
      <c r="H4320" s="1"/>
      <c r="I4320" s="1"/>
      <c r="J4320" s="1"/>
    </row>
    <row r="4321" spans="2:10" x14ac:dyDescent="0.25">
      <c r="B4321" s="1"/>
      <c r="C4321" s="1"/>
      <c r="D4321" s="1"/>
      <c r="E4321" s="1"/>
      <c r="H4321" s="1"/>
      <c r="I4321" s="1"/>
      <c r="J4321" s="1"/>
    </row>
    <row r="4322" spans="2:10" x14ac:dyDescent="0.25">
      <c r="B4322" s="1"/>
      <c r="C4322" s="1"/>
      <c r="D4322" s="1"/>
      <c r="E4322" s="1"/>
      <c r="H4322" s="1"/>
      <c r="I4322" s="1"/>
      <c r="J4322" s="1"/>
    </row>
    <row r="4323" spans="2:10" x14ac:dyDescent="0.25">
      <c r="B4323" s="1"/>
      <c r="C4323" s="1"/>
      <c r="D4323" s="1"/>
      <c r="E4323" s="1"/>
      <c r="H4323" s="1"/>
      <c r="I4323" s="1"/>
      <c r="J4323" s="1"/>
    </row>
    <row r="4324" spans="2:10" x14ac:dyDescent="0.25">
      <c r="B4324" s="1"/>
      <c r="C4324" s="1"/>
      <c r="D4324" s="1"/>
      <c r="E4324" s="1"/>
      <c r="H4324" s="1"/>
      <c r="I4324" s="1"/>
      <c r="J4324" s="1"/>
    </row>
    <row r="4325" spans="2:10" x14ac:dyDescent="0.25">
      <c r="B4325" s="1"/>
      <c r="C4325" s="1"/>
      <c r="D4325" s="1"/>
      <c r="E4325" s="1"/>
      <c r="H4325" s="1"/>
      <c r="I4325" s="1"/>
      <c r="J4325" s="1"/>
    </row>
    <row r="4326" spans="2:10" x14ac:dyDescent="0.25">
      <c r="B4326" s="1"/>
      <c r="C4326" s="1"/>
      <c r="D4326" s="1"/>
      <c r="E4326" s="1"/>
      <c r="H4326" s="1"/>
      <c r="I4326" s="1"/>
      <c r="J4326" s="1"/>
    </row>
    <row r="4327" spans="2:10" x14ac:dyDescent="0.25">
      <c r="B4327" s="1"/>
      <c r="C4327" s="1"/>
      <c r="D4327" s="1"/>
      <c r="E4327" s="1"/>
      <c r="H4327" s="1"/>
      <c r="I4327" s="1"/>
      <c r="J4327" s="1"/>
    </row>
    <row r="4328" spans="2:10" x14ac:dyDescent="0.25">
      <c r="B4328" s="1"/>
      <c r="C4328" s="1"/>
      <c r="D4328" s="1"/>
      <c r="E4328" s="1"/>
      <c r="H4328" s="1"/>
      <c r="I4328" s="1"/>
      <c r="J4328" s="1"/>
    </row>
    <row r="4329" spans="2:10" x14ac:dyDescent="0.25">
      <c r="B4329" s="1"/>
      <c r="C4329" s="1"/>
      <c r="D4329" s="1"/>
      <c r="E4329" s="1"/>
      <c r="H4329" s="1"/>
      <c r="I4329" s="1"/>
      <c r="J4329" s="1"/>
    </row>
    <row r="4330" spans="2:10" x14ac:dyDescent="0.25">
      <c r="B4330" s="1"/>
      <c r="C4330" s="1"/>
      <c r="D4330" s="1"/>
      <c r="E4330" s="1"/>
      <c r="H4330" s="1"/>
      <c r="I4330" s="1"/>
      <c r="J4330" s="1"/>
    </row>
    <row r="4331" spans="2:10" x14ac:dyDescent="0.25">
      <c r="B4331" s="1"/>
      <c r="C4331" s="1"/>
      <c r="D4331" s="1"/>
      <c r="E4331" s="1"/>
      <c r="H4331" s="1"/>
      <c r="I4331" s="1"/>
      <c r="J4331" s="1"/>
    </row>
    <row r="4332" spans="2:10" x14ac:dyDescent="0.25">
      <c r="B4332" s="1"/>
      <c r="C4332" s="1"/>
      <c r="D4332" s="1"/>
      <c r="E4332" s="1"/>
      <c r="H4332" s="1"/>
      <c r="I4332" s="1"/>
      <c r="J4332" s="1"/>
    </row>
    <row r="4333" spans="2:10" x14ac:dyDescent="0.25">
      <c r="B4333" s="1"/>
      <c r="C4333" s="1"/>
      <c r="D4333" s="1"/>
      <c r="E4333" s="1"/>
      <c r="H4333" s="1"/>
      <c r="I4333" s="1"/>
      <c r="J4333" s="1"/>
    </row>
    <row r="4334" spans="2:10" x14ac:dyDescent="0.25">
      <c r="B4334" s="1"/>
      <c r="C4334" s="1"/>
      <c r="D4334" s="1"/>
      <c r="E4334" s="1"/>
      <c r="H4334" s="1"/>
      <c r="I4334" s="1"/>
      <c r="J4334" s="1"/>
    </row>
    <row r="4335" spans="2:10" x14ac:dyDescent="0.25">
      <c r="B4335" s="1"/>
      <c r="C4335" s="1"/>
      <c r="D4335" s="1"/>
      <c r="E4335" s="1"/>
      <c r="H4335" s="1"/>
      <c r="I4335" s="1"/>
      <c r="J4335" s="1"/>
    </row>
    <row r="4336" spans="2:10" x14ac:dyDescent="0.25">
      <c r="B4336" s="1"/>
      <c r="C4336" s="1"/>
      <c r="D4336" s="1"/>
      <c r="E4336" s="1"/>
      <c r="H4336" s="1"/>
      <c r="I4336" s="1"/>
      <c r="J4336" s="1"/>
    </row>
    <row r="4337" spans="2:10" x14ac:dyDescent="0.25">
      <c r="B4337" s="1"/>
      <c r="C4337" s="1"/>
      <c r="D4337" s="1"/>
      <c r="E4337" s="1"/>
      <c r="H4337" s="1"/>
      <c r="I4337" s="1"/>
      <c r="J4337" s="1"/>
    </row>
    <row r="4338" spans="2:10" x14ac:dyDescent="0.25">
      <c r="B4338" s="1"/>
      <c r="C4338" s="1"/>
      <c r="D4338" s="1"/>
      <c r="E4338" s="1"/>
      <c r="H4338" s="1"/>
      <c r="I4338" s="1"/>
      <c r="J4338" s="1"/>
    </row>
    <row r="4339" spans="2:10" x14ac:dyDescent="0.25">
      <c r="B4339" s="1"/>
      <c r="C4339" s="1"/>
      <c r="D4339" s="1"/>
      <c r="E4339" s="1"/>
      <c r="H4339" s="1"/>
      <c r="I4339" s="1"/>
      <c r="J4339" s="1"/>
    </row>
    <row r="4340" spans="2:10" x14ac:dyDescent="0.25">
      <c r="B4340" s="1"/>
      <c r="C4340" s="1"/>
      <c r="D4340" s="1"/>
      <c r="E4340" s="1"/>
      <c r="H4340" s="1"/>
      <c r="I4340" s="1"/>
      <c r="J4340" s="1"/>
    </row>
    <row r="4341" spans="2:10" x14ac:dyDescent="0.25">
      <c r="B4341" s="1"/>
      <c r="C4341" s="1"/>
      <c r="D4341" s="1"/>
      <c r="E4341" s="1"/>
      <c r="H4341" s="1"/>
      <c r="I4341" s="1"/>
      <c r="J4341" s="1"/>
    </row>
    <row r="4342" spans="2:10" x14ac:dyDescent="0.25">
      <c r="B4342" s="1"/>
      <c r="C4342" s="1"/>
      <c r="D4342" s="1"/>
      <c r="E4342" s="1"/>
      <c r="H4342" s="1"/>
      <c r="I4342" s="1"/>
      <c r="J4342" s="1"/>
    </row>
    <row r="4343" spans="2:10" x14ac:dyDescent="0.25">
      <c r="B4343" s="1"/>
      <c r="C4343" s="1"/>
      <c r="D4343" s="1"/>
      <c r="E4343" s="1"/>
      <c r="H4343" s="1"/>
      <c r="I4343" s="1"/>
      <c r="J4343" s="1"/>
    </row>
    <row r="4344" spans="2:10" x14ac:dyDescent="0.25">
      <c r="B4344" s="1"/>
      <c r="C4344" s="1"/>
      <c r="D4344" s="1"/>
      <c r="E4344" s="1"/>
      <c r="H4344" s="1"/>
      <c r="I4344" s="1"/>
      <c r="J4344" s="1"/>
    </row>
    <row r="4345" spans="2:10" x14ac:dyDescent="0.25">
      <c r="B4345" s="1"/>
      <c r="C4345" s="1"/>
      <c r="D4345" s="1"/>
      <c r="E4345" s="1"/>
      <c r="H4345" s="1"/>
      <c r="I4345" s="1"/>
      <c r="J4345" s="1"/>
    </row>
    <row r="4346" spans="2:10" x14ac:dyDescent="0.25">
      <c r="B4346" s="1"/>
      <c r="C4346" s="1"/>
      <c r="D4346" s="1"/>
      <c r="E4346" s="1"/>
      <c r="H4346" s="1"/>
      <c r="I4346" s="1"/>
      <c r="J4346" s="1"/>
    </row>
    <row r="4347" spans="2:10" x14ac:dyDescent="0.25">
      <c r="B4347" s="1"/>
      <c r="C4347" s="1"/>
      <c r="D4347" s="1"/>
      <c r="E4347" s="1"/>
      <c r="H4347" s="1"/>
      <c r="I4347" s="1"/>
      <c r="J4347" s="1"/>
    </row>
    <row r="4348" spans="2:10" x14ac:dyDescent="0.25">
      <c r="B4348" s="1"/>
      <c r="C4348" s="1"/>
      <c r="D4348" s="1"/>
      <c r="E4348" s="1"/>
      <c r="H4348" s="1"/>
      <c r="I4348" s="1"/>
      <c r="J4348" s="1"/>
    </row>
    <row r="4349" spans="2:10" x14ac:dyDescent="0.25">
      <c r="B4349" s="1"/>
      <c r="C4349" s="1"/>
      <c r="D4349" s="1"/>
      <c r="E4349" s="1"/>
      <c r="H4349" s="1"/>
      <c r="I4349" s="1"/>
      <c r="J4349" s="1"/>
    </row>
    <row r="4350" spans="2:10" x14ac:dyDescent="0.25">
      <c r="B4350" s="1"/>
      <c r="C4350" s="1"/>
      <c r="D4350" s="1"/>
      <c r="E4350" s="1"/>
      <c r="H4350" s="1"/>
      <c r="I4350" s="1"/>
      <c r="J4350" s="1"/>
    </row>
    <row r="4351" spans="2:10" x14ac:dyDescent="0.25">
      <c r="B4351" s="1"/>
      <c r="C4351" s="1"/>
      <c r="D4351" s="1"/>
      <c r="E4351" s="1"/>
      <c r="H4351" s="1"/>
      <c r="I4351" s="1"/>
      <c r="J4351" s="1"/>
    </row>
    <row r="4352" spans="2:10" x14ac:dyDescent="0.25">
      <c r="B4352" s="1"/>
      <c r="C4352" s="1"/>
      <c r="D4352" s="1"/>
      <c r="E4352" s="1"/>
      <c r="H4352" s="1"/>
      <c r="I4352" s="1"/>
      <c r="J4352" s="1"/>
    </row>
    <row r="4353" spans="2:10" x14ac:dyDescent="0.25">
      <c r="B4353" s="1"/>
      <c r="C4353" s="1"/>
      <c r="D4353" s="1"/>
      <c r="E4353" s="1"/>
      <c r="H4353" s="1"/>
      <c r="I4353" s="1"/>
      <c r="J4353" s="1"/>
    </row>
    <row r="4354" spans="2:10" x14ac:dyDescent="0.25">
      <c r="B4354" s="1"/>
      <c r="C4354" s="1"/>
      <c r="D4354" s="1"/>
      <c r="E4354" s="1"/>
      <c r="H4354" s="1"/>
      <c r="I4354" s="1"/>
      <c r="J4354" s="1"/>
    </row>
    <row r="4355" spans="2:10" x14ac:dyDescent="0.25">
      <c r="B4355" s="1"/>
      <c r="C4355" s="1"/>
      <c r="D4355" s="1"/>
      <c r="E4355" s="1"/>
      <c r="H4355" s="1"/>
      <c r="I4355" s="1"/>
      <c r="J4355" s="1"/>
    </row>
    <row r="4356" spans="2:10" x14ac:dyDescent="0.25">
      <c r="B4356" s="1"/>
      <c r="C4356" s="1"/>
      <c r="D4356" s="1"/>
      <c r="E4356" s="1"/>
      <c r="H4356" s="1"/>
      <c r="I4356" s="1"/>
      <c r="J4356" s="1"/>
    </row>
    <row r="4357" spans="2:10" x14ac:dyDescent="0.25">
      <c r="B4357" s="1"/>
      <c r="C4357" s="1"/>
      <c r="D4357" s="1"/>
      <c r="E4357" s="1"/>
      <c r="H4357" s="1"/>
      <c r="I4357" s="1"/>
      <c r="J4357" s="1"/>
    </row>
    <row r="4358" spans="2:10" x14ac:dyDescent="0.25">
      <c r="B4358" s="1"/>
      <c r="C4358" s="1"/>
      <c r="D4358" s="1"/>
      <c r="E4358" s="1"/>
      <c r="H4358" s="1"/>
      <c r="I4358" s="1"/>
      <c r="J4358" s="1"/>
    </row>
    <row r="4359" spans="2:10" x14ac:dyDescent="0.25">
      <c r="B4359" s="1"/>
      <c r="C4359" s="1"/>
      <c r="D4359" s="1"/>
      <c r="E4359" s="1"/>
      <c r="H4359" s="1"/>
      <c r="I4359" s="1"/>
      <c r="J4359" s="1"/>
    </row>
    <row r="4360" spans="2:10" x14ac:dyDescent="0.25">
      <c r="B4360" s="1"/>
      <c r="C4360" s="1"/>
      <c r="D4360" s="1"/>
      <c r="E4360" s="1"/>
      <c r="H4360" s="1"/>
      <c r="I4360" s="1"/>
      <c r="J4360" s="1"/>
    </row>
    <row r="4361" spans="2:10" x14ac:dyDescent="0.25">
      <c r="B4361" s="1"/>
      <c r="C4361" s="1"/>
      <c r="D4361" s="1"/>
      <c r="E4361" s="1"/>
      <c r="H4361" s="1"/>
      <c r="I4361" s="1"/>
      <c r="J4361" s="1"/>
    </row>
    <row r="4362" spans="2:10" x14ac:dyDescent="0.25">
      <c r="B4362" s="1"/>
      <c r="C4362" s="1"/>
      <c r="D4362" s="1"/>
      <c r="E4362" s="1"/>
      <c r="H4362" s="1"/>
      <c r="I4362" s="1"/>
      <c r="J4362" s="1"/>
    </row>
    <row r="4363" spans="2:10" x14ac:dyDescent="0.25">
      <c r="B4363" s="1"/>
      <c r="C4363" s="1"/>
      <c r="D4363" s="1"/>
      <c r="E4363" s="1"/>
      <c r="H4363" s="1"/>
      <c r="I4363" s="1"/>
      <c r="J4363" s="1"/>
    </row>
    <row r="4364" spans="2:10" x14ac:dyDescent="0.25">
      <c r="B4364" s="1"/>
      <c r="C4364" s="1"/>
      <c r="D4364" s="1"/>
      <c r="E4364" s="1"/>
      <c r="H4364" s="1"/>
      <c r="I4364" s="1"/>
      <c r="J4364" s="1"/>
    </row>
    <row r="4365" spans="2:10" x14ac:dyDescent="0.25">
      <c r="B4365" s="1"/>
      <c r="C4365" s="1"/>
      <c r="D4365" s="1"/>
      <c r="E4365" s="1"/>
      <c r="H4365" s="1"/>
      <c r="I4365" s="1"/>
      <c r="J4365" s="1"/>
    </row>
    <row r="4366" spans="2:10" x14ac:dyDescent="0.25">
      <c r="B4366" s="1"/>
      <c r="C4366" s="1"/>
      <c r="D4366" s="1"/>
      <c r="E4366" s="1"/>
      <c r="H4366" s="1"/>
      <c r="I4366" s="1"/>
      <c r="J4366" s="1"/>
    </row>
    <row r="4367" spans="2:10" x14ac:dyDescent="0.25">
      <c r="B4367" s="1"/>
      <c r="C4367" s="1"/>
      <c r="D4367" s="1"/>
      <c r="E4367" s="1"/>
      <c r="H4367" s="1"/>
      <c r="I4367" s="1"/>
      <c r="J4367" s="1"/>
    </row>
    <row r="4449" spans="1:10" x14ac:dyDescent="0.25">
      <c r="B4449" s="1"/>
      <c r="C4449" s="1"/>
      <c r="D4449" s="1"/>
      <c r="E4449" s="1"/>
      <c r="H4449" s="1"/>
      <c r="I4449" s="1"/>
      <c r="J4449" s="1"/>
    </row>
    <row r="4450" spans="1:10" x14ac:dyDescent="0.25">
      <c r="B4450" s="1"/>
      <c r="C4450" s="1"/>
      <c r="D4450" s="1"/>
      <c r="E4450" s="1"/>
      <c r="H4450" s="1"/>
      <c r="I4450" s="1"/>
      <c r="J4450" s="1"/>
    </row>
    <row r="4451" spans="1:10" x14ac:dyDescent="0.25">
      <c r="B4451" s="1"/>
      <c r="C4451" s="1"/>
      <c r="D4451" s="1"/>
      <c r="E4451" s="1"/>
      <c r="H4451" s="1"/>
      <c r="I4451" s="1"/>
      <c r="J4451" s="1"/>
    </row>
    <row r="4452" spans="1:10" x14ac:dyDescent="0.25">
      <c r="B4452" s="1"/>
      <c r="C4452" s="1"/>
      <c r="D4452" s="1"/>
      <c r="E4452" s="1"/>
      <c r="H4452" s="1"/>
      <c r="I4452" s="1"/>
      <c r="J4452" s="1"/>
    </row>
    <row r="4453" spans="1:10" x14ac:dyDescent="0.25">
      <c r="B4453" s="1"/>
      <c r="C4453" s="1"/>
      <c r="D4453" s="1"/>
      <c r="E4453" s="1"/>
      <c r="H4453" s="1"/>
      <c r="I4453" s="1"/>
      <c r="J4453" s="1"/>
    </row>
    <row r="4454" spans="1:10" x14ac:dyDescent="0.25">
      <c r="B4454" s="1"/>
      <c r="C4454" s="1"/>
      <c r="D4454" s="1"/>
      <c r="E4454" s="1"/>
      <c r="H4454" s="1"/>
      <c r="I4454" s="1"/>
      <c r="J4454" s="1"/>
    </row>
    <row r="4455" spans="1:10" ht="30" x14ac:dyDescent="0.25">
      <c r="A4455" s="1" t="s">
        <v>77</v>
      </c>
      <c r="B4455" s="5" t="s">
        <v>76</v>
      </c>
      <c r="C4455" s="4" t="s">
        <v>75</v>
      </c>
      <c r="D4455" s="3" t="s">
        <v>74</v>
      </c>
      <c r="E4455" s="1"/>
      <c r="H4455" s="1"/>
      <c r="I4455" s="1"/>
      <c r="J4455" s="1"/>
    </row>
    <row r="4456" spans="1:10" ht="60" x14ac:dyDescent="0.25">
      <c r="A4456" s="1" t="s">
        <v>73</v>
      </c>
      <c r="B4456" s="5" t="s">
        <v>72</v>
      </c>
      <c r="C4456" s="4" t="s">
        <v>71</v>
      </c>
      <c r="D4456" s="3" t="s">
        <v>70</v>
      </c>
      <c r="E4456" s="1"/>
      <c r="H4456" s="1"/>
      <c r="I4456" s="1"/>
      <c r="J4456" s="1"/>
    </row>
    <row r="4457" spans="1:10" ht="135" x14ac:dyDescent="0.25">
      <c r="A4457" s="1" t="s">
        <v>69</v>
      </c>
      <c r="B4457" s="5" t="s">
        <v>68</v>
      </c>
      <c r="C4457" s="4" t="s">
        <v>67</v>
      </c>
      <c r="D4457" s="3" t="s">
        <v>66</v>
      </c>
      <c r="E4457" s="1"/>
      <c r="H4457" s="1"/>
      <c r="I4457" s="1"/>
      <c r="J4457" s="1"/>
    </row>
    <row r="4458" spans="1:10" ht="45" x14ac:dyDescent="0.25">
      <c r="A4458" s="1" t="s">
        <v>0</v>
      </c>
      <c r="B4458" s="5" t="s">
        <v>0</v>
      </c>
      <c r="C4458" s="4" t="s">
        <v>65</v>
      </c>
      <c r="D4458" s="3" t="s">
        <v>64</v>
      </c>
      <c r="E4458" s="1"/>
      <c r="H4458" s="1"/>
      <c r="I4458" s="1"/>
      <c r="J4458" s="1"/>
    </row>
    <row r="4459" spans="1:10" ht="60" x14ac:dyDescent="0.25">
      <c r="C4459" s="4" t="s">
        <v>63</v>
      </c>
      <c r="D4459" s="3" t="s">
        <v>62</v>
      </c>
      <c r="E4459" s="1"/>
      <c r="H4459" s="1"/>
      <c r="I4459" s="1"/>
      <c r="J4459" s="1"/>
    </row>
    <row r="4460" spans="1:10" ht="45" x14ac:dyDescent="0.25">
      <c r="C4460" s="4" t="s">
        <v>61</v>
      </c>
      <c r="D4460" s="3" t="s">
        <v>60</v>
      </c>
      <c r="E4460" s="1"/>
      <c r="H4460" s="1"/>
      <c r="I4460" s="1"/>
      <c r="J4460" s="1"/>
    </row>
    <row r="4461" spans="1:10" ht="75" x14ac:dyDescent="0.25">
      <c r="C4461" s="4" t="s">
        <v>59</v>
      </c>
      <c r="D4461" s="3" t="s">
        <v>58</v>
      </c>
      <c r="E4461" s="1"/>
      <c r="H4461" s="1"/>
      <c r="I4461" s="1"/>
      <c r="J4461" s="1"/>
    </row>
    <row r="4462" spans="1:10" ht="60" x14ac:dyDescent="0.25">
      <c r="C4462" s="4" t="s">
        <v>57</v>
      </c>
      <c r="D4462" s="3" t="s">
        <v>56</v>
      </c>
      <c r="E4462" s="1"/>
      <c r="H4462" s="1"/>
      <c r="I4462" s="1"/>
      <c r="J4462" s="1"/>
    </row>
    <row r="4463" spans="1:10" ht="75" x14ac:dyDescent="0.25">
      <c r="C4463" s="4" t="s">
        <v>55</v>
      </c>
      <c r="D4463" s="3" t="s">
        <v>54</v>
      </c>
      <c r="E4463" s="1"/>
      <c r="H4463" s="1"/>
      <c r="I4463" s="1"/>
      <c r="J4463" s="1"/>
    </row>
    <row r="4464" spans="1:10" ht="45" x14ac:dyDescent="0.25">
      <c r="C4464" s="4" t="s">
        <v>53</v>
      </c>
      <c r="D4464" s="3" t="s">
        <v>52</v>
      </c>
      <c r="E4464" s="1"/>
      <c r="H4464" s="1"/>
      <c r="I4464" s="1"/>
      <c r="J4464" s="1"/>
    </row>
    <row r="4465" spans="2:10" x14ac:dyDescent="0.25">
      <c r="C4465" s="4" t="s">
        <v>0</v>
      </c>
      <c r="D4465" s="3" t="s">
        <v>51</v>
      </c>
      <c r="E4465" s="1"/>
      <c r="H4465" s="1"/>
      <c r="I4465" s="1"/>
      <c r="J4465" s="1"/>
    </row>
    <row r="4466" spans="2:10" x14ac:dyDescent="0.25">
      <c r="D4466" s="3" t="s">
        <v>50</v>
      </c>
      <c r="E4466" s="1"/>
      <c r="H4466" s="1"/>
      <c r="I4466" s="1"/>
      <c r="J4466" s="1"/>
    </row>
    <row r="4467" spans="2:10" ht="30" x14ac:dyDescent="0.25">
      <c r="D4467" s="3" t="s">
        <v>49</v>
      </c>
      <c r="E4467" s="1"/>
      <c r="H4467" s="1"/>
      <c r="I4467" s="1"/>
      <c r="J4467" s="1"/>
    </row>
    <row r="4468" spans="2:10" x14ac:dyDescent="0.25">
      <c r="D4468" s="3" t="s">
        <v>48</v>
      </c>
      <c r="E4468" s="1"/>
      <c r="H4468" s="1"/>
      <c r="I4468" s="1"/>
      <c r="J4468" s="1"/>
    </row>
    <row r="4469" spans="2:10" x14ac:dyDescent="0.25">
      <c r="D4469" s="3" t="s">
        <v>47</v>
      </c>
      <c r="E4469" s="1"/>
      <c r="H4469" s="1"/>
      <c r="I4469" s="1"/>
      <c r="J4469" s="1"/>
    </row>
    <row r="4470" spans="2:10" ht="30" x14ac:dyDescent="0.25">
      <c r="D4470" s="3" t="s">
        <v>46</v>
      </c>
      <c r="E4470" s="1"/>
      <c r="H4470" s="1"/>
      <c r="I4470" s="1"/>
      <c r="J4470" s="1"/>
    </row>
    <row r="4471" spans="2:10" x14ac:dyDescent="0.25">
      <c r="B4471" s="1"/>
      <c r="C4471" s="1"/>
      <c r="D4471" s="3" t="s">
        <v>45</v>
      </c>
      <c r="E4471" s="1"/>
      <c r="H4471" s="1"/>
      <c r="I4471" s="1"/>
      <c r="J4471" s="1"/>
    </row>
    <row r="4472" spans="2:10" x14ac:dyDescent="0.25">
      <c r="B4472" s="1"/>
      <c r="C4472" s="1"/>
      <c r="D4472" s="3" t="s">
        <v>44</v>
      </c>
      <c r="E4472" s="1"/>
      <c r="H4472" s="1"/>
      <c r="I4472" s="1"/>
      <c r="J4472" s="1"/>
    </row>
    <row r="4473" spans="2:10" ht="30" x14ac:dyDescent="0.25">
      <c r="B4473" s="1"/>
      <c r="C4473" s="1"/>
      <c r="D4473" s="3" t="s">
        <v>43</v>
      </c>
      <c r="E4473" s="1"/>
      <c r="H4473" s="1"/>
      <c r="I4473" s="1"/>
      <c r="J4473" s="1"/>
    </row>
    <row r="4474" spans="2:10" ht="30" x14ac:dyDescent="0.25">
      <c r="B4474" s="1"/>
      <c r="C4474" s="1"/>
      <c r="D4474" s="3" t="s">
        <v>42</v>
      </c>
      <c r="E4474" s="1"/>
      <c r="H4474" s="1"/>
      <c r="I4474" s="1"/>
      <c r="J4474" s="1"/>
    </row>
    <row r="4475" spans="2:10" ht="30" x14ac:dyDescent="0.25">
      <c r="B4475" s="1"/>
      <c r="C4475" s="1"/>
      <c r="D4475" s="3" t="s">
        <v>41</v>
      </c>
      <c r="E4475" s="1"/>
      <c r="H4475" s="1"/>
      <c r="I4475" s="1"/>
      <c r="J4475" s="1"/>
    </row>
    <row r="4476" spans="2:10" x14ac:dyDescent="0.25">
      <c r="B4476" s="1"/>
      <c r="C4476" s="1"/>
      <c r="D4476" s="3" t="s">
        <v>40</v>
      </c>
      <c r="E4476" s="1"/>
      <c r="H4476" s="1"/>
      <c r="I4476" s="1"/>
      <c r="J4476" s="1"/>
    </row>
    <row r="4477" spans="2:10" x14ac:dyDescent="0.25">
      <c r="B4477" s="1"/>
      <c r="C4477" s="1"/>
      <c r="D4477" s="3" t="s">
        <v>39</v>
      </c>
      <c r="E4477" s="1"/>
      <c r="H4477" s="1"/>
      <c r="I4477" s="1"/>
      <c r="J4477" s="1"/>
    </row>
    <row r="4478" spans="2:10" x14ac:dyDescent="0.25">
      <c r="B4478" s="1"/>
      <c r="C4478" s="1"/>
      <c r="D4478" s="3" t="s">
        <v>38</v>
      </c>
      <c r="E4478" s="1"/>
      <c r="H4478" s="1"/>
      <c r="I4478" s="1"/>
      <c r="J4478" s="1"/>
    </row>
    <row r="4479" spans="2:10" ht="30" x14ac:dyDescent="0.25">
      <c r="B4479" s="1"/>
      <c r="C4479" s="1"/>
      <c r="D4479" s="3" t="s">
        <v>37</v>
      </c>
      <c r="E4479" s="1"/>
      <c r="H4479" s="1"/>
      <c r="I4479" s="1"/>
      <c r="J4479" s="1"/>
    </row>
    <row r="4480" spans="2:10" ht="30" x14ac:dyDescent="0.25">
      <c r="B4480" s="1"/>
      <c r="C4480" s="1"/>
      <c r="D4480" s="3" t="s">
        <v>36</v>
      </c>
      <c r="E4480" s="1"/>
      <c r="H4480" s="1"/>
      <c r="I4480" s="1"/>
      <c r="J4480" s="1"/>
    </row>
    <row r="4481" spans="2:10" ht="30" x14ac:dyDescent="0.25">
      <c r="B4481" s="1"/>
      <c r="C4481" s="1"/>
      <c r="D4481" s="3" t="s">
        <v>35</v>
      </c>
      <c r="E4481" s="1"/>
      <c r="H4481" s="1"/>
      <c r="I4481" s="1"/>
      <c r="J4481" s="1"/>
    </row>
    <row r="4482" spans="2:10" ht="30" x14ac:dyDescent="0.25">
      <c r="B4482" s="1"/>
      <c r="C4482" s="1"/>
      <c r="D4482" s="3" t="s">
        <v>34</v>
      </c>
      <c r="E4482" s="1"/>
      <c r="H4482" s="1"/>
      <c r="I4482" s="1"/>
      <c r="J4482" s="1"/>
    </row>
    <row r="4483" spans="2:10" x14ac:dyDescent="0.25">
      <c r="B4483" s="1"/>
      <c r="C4483" s="1"/>
      <c r="D4483" s="3" t="s">
        <v>33</v>
      </c>
      <c r="E4483" s="1"/>
      <c r="H4483" s="1"/>
      <c r="I4483" s="1"/>
      <c r="J4483" s="1"/>
    </row>
    <row r="4484" spans="2:10" x14ac:dyDescent="0.25">
      <c r="B4484" s="1"/>
      <c r="C4484" s="1"/>
      <c r="D4484" s="3" t="s">
        <v>32</v>
      </c>
      <c r="E4484" s="1"/>
      <c r="H4484" s="1"/>
      <c r="I4484" s="1"/>
      <c r="J4484" s="1"/>
    </row>
    <row r="4485" spans="2:10" x14ac:dyDescent="0.25">
      <c r="B4485" s="1"/>
      <c r="C4485" s="1"/>
      <c r="D4485" s="3" t="s">
        <v>31</v>
      </c>
      <c r="E4485" s="1"/>
      <c r="H4485" s="1"/>
      <c r="I4485" s="1"/>
      <c r="J4485" s="1"/>
    </row>
    <row r="4486" spans="2:10" ht="30" x14ac:dyDescent="0.25">
      <c r="B4486" s="1"/>
      <c r="C4486" s="1"/>
      <c r="D4486" s="3" t="s">
        <v>30</v>
      </c>
      <c r="E4486" s="1"/>
      <c r="H4486" s="1"/>
      <c r="I4486" s="1"/>
      <c r="J4486" s="1"/>
    </row>
    <row r="4487" spans="2:10" ht="30" x14ac:dyDescent="0.25">
      <c r="B4487" s="1"/>
      <c r="C4487" s="1"/>
      <c r="D4487" s="3" t="s">
        <v>29</v>
      </c>
      <c r="E4487" s="1"/>
      <c r="H4487" s="1"/>
      <c r="I4487" s="1"/>
      <c r="J4487" s="1"/>
    </row>
    <row r="4488" spans="2:10" x14ac:dyDescent="0.25">
      <c r="B4488" s="1"/>
      <c r="C4488" s="1"/>
      <c r="D4488" s="3" t="s">
        <v>28</v>
      </c>
      <c r="E4488" s="1"/>
      <c r="H4488" s="1"/>
      <c r="I4488" s="1"/>
      <c r="J4488" s="1"/>
    </row>
    <row r="4489" spans="2:10" ht="30" x14ac:dyDescent="0.25">
      <c r="B4489" s="1"/>
      <c r="C4489" s="1"/>
      <c r="D4489" s="3" t="s">
        <v>27</v>
      </c>
      <c r="E4489" s="1"/>
      <c r="H4489" s="1"/>
      <c r="I4489" s="1"/>
      <c r="J4489" s="1"/>
    </row>
    <row r="4490" spans="2:10" x14ac:dyDescent="0.25">
      <c r="B4490" s="1"/>
      <c r="C4490" s="1"/>
      <c r="D4490" s="3" t="s">
        <v>26</v>
      </c>
      <c r="E4490" s="1"/>
      <c r="H4490" s="1"/>
      <c r="I4490" s="1"/>
      <c r="J4490" s="1"/>
    </row>
    <row r="4491" spans="2:10" x14ac:dyDescent="0.25">
      <c r="B4491" s="1"/>
      <c r="C4491" s="1"/>
      <c r="D4491" s="3" t="s">
        <v>25</v>
      </c>
      <c r="E4491" s="1"/>
      <c r="H4491" s="1"/>
      <c r="I4491" s="1"/>
      <c r="J4491" s="1"/>
    </row>
    <row r="4492" spans="2:10" x14ac:dyDescent="0.25">
      <c r="B4492" s="1"/>
      <c r="C4492" s="1"/>
      <c r="D4492" s="3" t="s">
        <v>24</v>
      </c>
      <c r="E4492" s="1"/>
      <c r="H4492" s="1"/>
      <c r="I4492" s="1"/>
      <c r="J4492" s="1"/>
    </row>
    <row r="4493" spans="2:10" ht="30" x14ac:dyDescent="0.25">
      <c r="B4493" s="1"/>
      <c r="C4493" s="1"/>
      <c r="D4493" s="3" t="s">
        <v>23</v>
      </c>
      <c r="E4493" s="1"/>
      <c r="H4493" s="1"/>
      <c r="I4493" s="1"/>
      <c r="J4493" s="1"/>
    </row>
    <row r="4494" spans="2:10" ht="30" x14ac:dyDescent="0.25">
      <c r="B4494" s="1"/>
      <c r="C4494" s="1"/>
      <c r="D4494" s="3" t="s">
        <v>22</v>
      </c>
      <c r="E4494" s="1"/>
      <c r="H4494" s="1"/>
      <c r="I4494" s="1"/>
      <c r="J4494" s="1"/>
    </row>
    <row r="4495" spans="2:10" x14ac:dyDescent="0.25">
      <c r="B4495" s="1"/>
      <c r="C4495" s="1"/>
      <c r="D4495" s="3" t="s">
        <v>21</v>
      </c>
      <c r="E4495" s="1"/>
      <c r="H4495" s="1"/>
      <c r="I4495" s="1"/>
      <c r="J4495" s="1"/>
    </row>
    <row r="4496" spans="2:10" x14ac:dyDescent="0.25">
      <c r="B4496" s="1"/>
      <c r="C4496" s="1"/>
      <c r="D4496" s="3" t="s">
        <v>20</v>
      </c>
      <c r="E4496" s="1"/>
      <c r="H4496" s="1"/>
      <c r="I4496" s="1"/>
      <c r="J4496" s="1"/>
    </row>
    <row r="4497" spans="2:10" x14ac:dyDescent="0.25">
      <c r="B4497" s="1"/>
      <c r="C4497" s="1"/>
      <c r="D4497" s="3" t="s">
        <v>19</v>
      </c>
      <c r="E4497" s="1"/>
      <c r="H4497" s="1"/>
      <c r="I4497" s="1"/>
      <c r="J4497" s="1"/>
    </row>
    <row r="4498" spans="2:10" x14ac:dyDescent="0.25">
      <c r="B4498" s="1"/>
      <c r="C4498" s="1"/>
      <c r="D4498" s="3" t="s">
        <v>18</v>
      </c>
      <c r="E4498" s="1"/>
      <c r="H4498" s="1"/>
      <c r="I4498" s="1"/>
      <c r="J4498" s="1"/>
    </row>
    <row r="4499" spans="2:10" x14ac:dyDescent="0.25">
      <c r="B4499" s="1"/>
      <c r="C4499" s="1"/>
      <c r="D4499" s="3" t="s">
        <v>17</v>
      </c>
      <c r="E4499" s="1"/>
      <c r="H4499" s="1"/>
      <c r="I4499" s="1"/>
      <c r="J4499" s="1"/>
    </row>
    <row r="4500" spans="2:10" x14ac:dyDescent="0.25">
      <c r="B4500" s="1"/>
      <c r="C4500" s="1"/>
      <c r="D4500" s="3" t="s">
        <v>16</v>
      </c>
      <c r="E4500" s="1"/>
      <c r="H4500" s="1"/>
      <c r="I4500" s="1"/>
      <c r="J4500" s="1"/>
    </row>
    <row r="4501" spans="2:10" x14ac:dyDescent="0.25">
      <c r="B4501" s="1"/>
      <c r="C4501" s="1"/>
      <c r="D4501" s="3" t="s">
        <v>15</v>
      </c>
      <c r="E4501" s="1"/>
      <c r="H4501" s="1"/>
      <c r="I4501" s="1"/>
      <c r="J4501" s="1"/>
    </row>
    <row r="4502" spans="2:10" x14ac:dyDescent="0.25">
      <c r="B4502" s="1"/>
      <c r="C4502" s="1"/>
      <c r="D4502" s="3" t="s">
        <v>14</v>
      </c>
      <c r="E4502" s="1"/>
      <c r="H4502" s="1"/>
      <c r="I4502" s="1"/>
      <c r="J4502" s="1"/>
    </row>
    <row r="4503" spans="2:10" ht="30" x14ac:dyDescent="0.25">
      <c r="B4503" s="1"/>
      <c r="C4503" s="1"/>
      <c r="D4503" s="3" t="s">
        <v>13</v>
      </c>
      <c r="E4503" s="1"/>
      <c r="H4503" s="1"/>
      <c r="I4503" s="1"/>
      <c r="J4503" s="1"/>
    </row>
    <row r="4504" spans="2:10" ht="30" x14ac:dyDescent="0.25">
      <c r="B4504" s="1"/>
      <c r="C4504" s="1"/>
      <c r="D4504" s="3" t="s">
        <v>12</v>
      </c>
      <c r="E4504" s="1"/>
      <c r="H4504" s="1"/>
      <c r="I4504" s="1"/>
      <c r="J4504" s="1"/>
    </row>
    <row r="4505" spans="2:10" ht="30" x14ac:dyDescent="0.25">
      <c r="B4505" s="1"/>
      <c r="C4505" s="1"/>
      <c r="D4505" s="3" t="s">
        <v>11</v>
      </c>
      <c r="E4505" s="1"/>
      <c r="H4505" s="1"/>
      <c r="I4505" s="1"/>
      <c r="J4505" s="1"/>
    </row>
    <row r="4506" spans="2:10" ht="30" x14ac:dyDescent="0.25">
      <c r="B4506" s="1"/>
      <c r="C4506" s="1"/>
      <c r="D4506" s="3" t="s">
        <v>10</v>
      </c>
      <c r="E4506" s="1"/>
      <c r="H4506" s="1"/>
      <c r="I4506" s="1"/>
      <c r="J4506" s="1"/>
    </row>
    <row r="4507" spans="2:10" ht="30" x14ac:dyDescent="0.25">
      <c r="B4507" s="1"/>
      <c r="C4507" s="1"/>
      <c r="D4507" s="3" t="s">
        <v>9</v>
      </c>
      <c r="E4507" s="1"/>
      <c r="H4507" s="1"/>
      <c r="I4507" s="1"/>
      <c r="J4507" s="1"/>
    </row>
    <row r="4508" spans="2:10" ht="45" x14ac:dyDescent="0.25">
      <c r="B4508" s="1"/>
      <c r="C4508" s="1"/>
      <c r="D4508" s="3" t="s">
        <v>8</v>
      </c>
      <c r="E4508" s="1"/>
      <c r="H4508" s="1"/>
      <c r="I4508" s="1"/>
      <c r="J4508" s="1"/>
    </row>
    <row r="4509" spans="2:10" x14ac:dyDescent="0.25">
      <c r="B4509" s="1"/>
      <c r="C4509" s="1"/>
      <c r="D4509" s="3" t="s">
        <v>7</v>
      </c>
      <c r="E4509" s="1"/>
      <c r="H4509" s="1"/>
      <c r="I4509" s="1"/>
      <c r="J4509" s="1"/>
    </row>
    <row r="4510" spans="2:10" ht="30" x14ac:dyDescent="0.25">
      <c r="B4510" s="1"/>
      <c r="C4510" s="1"/>
      <c r="D4510" s="3" t="s">
        <v>6</v>
      </c>
      <c r="E4510" s="1"/>
      <c r="H4510" s="1"/>
      <c r="I4510" s="1"/>
      <c r="J4510" s="1"/>
    </row>
    <row r="4511" spans="2:10" ht="45" x14ac:dyDescent="0.25">
      <c r="B4511" s="1"/>
      <c r="C4511" s="1"/>
      <c r="D4511" s="3" t="s">
        <v>5</v>
      </c>
      <c r="E4511" s="1"/>
      <c r="H4511" s="1"/>
      <c r="I4511" s="1"/>
      <c r="J4511" s="1"/>
    </row>
    <row r="4512" spans="2:10" ht="30" x14ac:dyDescent="0.25">
      <c r="B4512" s="1"/>
      <c r="C4512" s="1"/>
      <c r="D4512" s="3" t="s">
        <v>4</v>
      </c>
      <c r="E4512" s="1"/>
      <c r="H4512" s="1"/>
      <c r="I4512" s="1"/>
      <c r="J4512" s="1"/>
    </row>
    <row r="4513" spans="2:10" x14ac:dyDescent="0.25">
      <c r="B4513" s="1"/>
      <c r="C4513" s="1"/>
      <c r="D4513" s="3" t="s">
        <v>3</v>
      </c>
      <c r="E4513" s="1"/>
      <c r="H4513" s="1"/>
      <c r="I4513" s="1"/>
      <c r="J4513" s="1"/>
    </row>
    <row r="4514" spans="2:10" x14ac:dyDescent="0.25">
      <c r="B4514" s="1"/>
      <c r="C4514" s="1"/>
      <c r="D4514" s="3" t="s">
        <v>2</v>
      </c>
      <c r="E4514" s="1"/>
      <c r="H4514" s="1"/>
      <c r="I4514" s="1"/>
      <c r="J4514" s="1"/>
    </row>
    <row r="4515" spans="2:10" x14ac:dyDescent="0.25">
      <c r="B4515" s="1"/>
      <c r="C4515" s="1"/>
      <c r="D4515" s="3" t="s">
        <v>1</v>
      </c>
      <c r="E4515" s="1"/>
      <c r="H4515" s="1"/>
      <c r="I4515" s="1"/>
      <c r="J4515" s="1"/>
    </row>
    <row r="4516" spans="2:10" x14ac:dyDescent="0.25">
      <c r="B4516" s="1"/>
      <c r="C4516" s="1"/>
      <c r="D4516" s="3" t="s">
        <v>0</v>
      </c>
      <c r="E4516" s="1"/>
      <c r="H4516" s="1"/>
      <c r="I4516" s="1"/>
      <c r="J4516" s="1"/>
    </row>
  </sheetData>
  <mergeCells count="20">
    <mergeCell ref="A35:F35"/>
    <mergeCell ref="A36:J36"/>
    <mergeCell ref="A56:F56"/>
    <mergeCell ref="A57:E57"/>
    <mergeCell ref="A46:J46"/>
    <mergeCell ref="A49:F49"/>
    <mergeCell ref="A50:J50"/>
    <mergeCell ref="B52:F52"/>
    <mergeCell ref="A53:J53"/>
    <mergeCell ref="A55:F55"/>
    <mergeCell ref="A45:F45"/>
    <mergeCell ref="A1:J1"/>
    <mergeCell ref="A2:J2"/>
    <mergeCell ref="A3:J3"/>
    <mergeCell ref="A24:F24"/>
    <mergeCell ref="A26:F26"/>
    <mergeCell ref="A27:J27"/>
    <mergeCell ref="B31:F31"/>
    <mergeCell ref="A32:J32"/>
    <mergeCell ref="A34:F34"/>
  </mergeCells>
  <dataValidations count="1">
    <dataValidation type="list" allowBlank="1" showInputMessage="1" showErrorMessage="1" sqref="E25 E54 E28 E51 E5:E23">
      <formula1>"POAI,ADICIONADO"</formula1>
    </dataValidation>
  </dataValidations>
  <pageMargins left="0.19685039370078741" right="0.11811023622047245" top="0.15748031496062992" bottom="0.15748031496062992" header="0.31496062992125984" footer="0.31496062992125984"/>
  <pageSetup scale="8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 POAI 2021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Enerieth Benjumea Urrea</dc:creator>
  <cp:lastModifiedBy>Alba Enerieth Benjumea Urrea</cp:lastModifiedBy>
  <dcterms:created xsi:type="dcterms:W3CDTF">2022-03-03T19:05:38Z</dcterms:created>
  <dcterms:modified xsi:type="dcterms:W3CDTF">2022-03-03T19:58:09Z</dcterms:modified>
</cp:coreProperties>
</file>